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wagov01-my.sharepoint.com/personal/ben_jones_dpird_wa_gov_au/Documents/2026/AFT/Food Waste Tool/Web page/Toolkit uploads - tools and pdfs/"/>
    </mc:Choice>
  </mc:AlternateContent>
  <xr:revisionPtr revIDLastSave="6" documentId="13_ncr:1_{D7D4D10E-59F8-4BB9-85DE-76C969528177}" xr6:coauthVersionLast="47" xr6:coauthVersionMax="47" xr10:uidLastSave="{2B023EA7-9D89-4D0A-B83E-85BFBD07188A}"/>
  <workbookProtection workbookAlgorithmName="SHA-512" workbookHashValue="P6cuwX4IzxTdlcM+bagTZkGOx4WTrFyTqJSLqeVIsThehdn1kf183dEkB2f4onTSfjZIUseNoFQrbDGCXbRnGQ==" workbookSaltValue="t+/8Yb/N7kK+FhMi6YTCgA==" workbookSpinCount="100000" lockStructure="1"/>
  <bookViews>
    <workbookView xWindow="4035" yWindow="1455" windowWidth="23700" windowHeight="13215" activeTab="2" xr2:uid="{D087291C-2E25-463B-A3EB-B8167159F592}"/>
  </bookViews>
  <sheets>
    <sheet name="Attributions" sheetId="6" r:id="rId1"/>
    <sheet name="Intro" sheetId="1" r:id="rId2"/>
    <sheet name="Survey" sheetId="2" r:id="rId3"/>
    <sheet name="Results" sheetId="3" r:id="rId4"/>
    <sheet name="Tables" sheetId="5" state="hidden" r:id="rId5"/>
  </sheets>
  <definedNames>
    <definedName name="achievable">Tables!$H$68</definedName>
    <definedName name="answer1">Tables!$L$4</definedName>
    <definedName name="answer2">Tables!$L$15</definedName>
    <definedName name="answer3">Tables!$L$21</definedName>
    <definedName name="answer4">Tables!$L$27</definedName>
    <definedName name="answer5">Tables!$L$34</definedName>
    <definedName name="answer6">Tables!$L$45</definedName>
    <definedName name="answer7">Tables!$L$54</definedName>
    <definedName name="answer8">Tables!$L$61</definedName>
    <definedName name="notready">Tables!$G$68</definedName>
    <definedName name="_xlnm.Print_Area" localSheetId="3">Results!$B$2:$T$55</definedName>
    <definedName name="_xlnm.Print_Area" localSheetId="2">Survey!$B$1:$I$48</definedName>
    <definedName name="ready">Tables!$J$68</definedName>
    <definedName name="score">Tables!$L$66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9" i="5" l="1"/>
  <c r="I89" i="5" s="1"/>
  <c r="J85" i="5"/>
  <c r="I85" i="5" s="1"/>
  <c r="J88" i="5"/>
  <c r="J84" i="5"/>
  <c r="I84" i="5" s="1"/>
  <c r="J87" i="5"/>
  <c r="I87" i="5" s="1"/>
  <c r="J83" i="5"/>
  <c r="I83" i="5" s="1"/>
  <c r="J86" i="5"/>
  <c r="J82" i="5"/>
  <c r="H89" i="5"/>
  <c r="H85" i="5"/>
  <c r="G85" i="5" s="1"/>
  <c r="H88" i="5"/>
  <c r="H84" i="5"/>
  <c r="G84" i="5" s="1"/>
  <c r="H87" i="5"/>
  <c r="G87" i="5" s="1"/>
  <c r="H83" i="5"/>
  <c r="G83" i="5" s="1"/>
  <c r="H86" i="5"/>
  <c r="H82" i="5"/>
  <c r="I88" i="5"/>
  <c r="G89" i="5"/>
  <c r="G88" i="5"/>
  <c r="J91" i="5"/>
  <c r="H91" i="5"/>
  <c r="J76" i="5"/>
  <c r="H76" i="5"/>
  <c r="J75" i="5"/>
  <c r="I75" i="5" s="1"/>
  <c r="H75" i="5"/>
  <c r="J74" i="5"/>
  <c r="I74" i="5" s="1"/>
  <c r="H74" i="5"/>
  <c r="J73" i="5"/>
  <c r="H73" i="5"/>
  <c r="C41" i="3"/>
  <c r="C40" i="3"/>
  <c r="C39" i="3"/>
  <c r="C38" i="3"/>
  <c r="C37" i="3"/>
  <c r="C36" i="3"/>
  <c r="C35" i="3"/>
  <c r="C34" i="3"/>
  <c r="C33" i="3"/>
  <c r="C32" i="3"/>
  <c r="C31" i="3"/>
  <c r="C30" i="3"/>
  <c r="C29" i="3"/>
  <c r="C28" i="3"/>
  <c r="C27" i="3"/>
  <c r="C26" i="3"/>
  <c r="C25" i="3"/>
  <c r="C24" i="3"/>
  <c r="C23" i="3"/>
  <c r="C22" i="3"/>
  <c r="C21" i="3"/>
  <c r="C20" i="3"/>
  <c r="C19" i="3"/>
  <c r="C18" i="3"/>
  <c r="I73" i="5"/>
  <c r="G75" i="5"/>
  <c r="G74" i="5"/>
  <c r="G73" i="5"/>
  <c r="B96" i="5"/>
  <c r="L61" i="5"/>
  <c r="L64" i="5" s="1"/>
  <c r="J92" i="5"/>
  <c r="I92" i="5" s="1"/>
  <c r="H92" i="5"/>
  <c r="G92" i="5" s="1"/>
  <c r="L54" i="5"/>
  <c r="L59" i="5" s="1"/>
  <c r="L45" i="5"/>
  <c r="L52" i="5" s="1"/>
  <c r="L34" i="5"/>
  <c r="L43" i="5" s="1"/>
  <c r="L27" i="5"/>
  <c r="L32" i="5" s="1"/>
  <c r="L21" i="5"/>
  <c r="L25" i="5" s="1"/>
  <c r="L15" i="5"/>
  <c r="L18" i="5" s="1"/>
  <c r="L4" i="5"/>
  <c r="L13" i="5" s="1"/>
  <c r="J90" i="5"/>
  <c r="H90" i="5"/>
  <c r="J81" i="5"/>
  <c r="I81" i="5" s="1"/>
  <c r="H81" i="5"/>
  <c r="G81" i="5" s="1"/>
  <c r="J80" i="5"/>
  <c r="H80" i="5"/>
  <c r="J79" i="5"/>
  <c r="H79" i="5"/>
  <c r="J78" i="5"/>
  <c r="H78" i="5"/>
  <c r="J77" i="5"/>
  <c r="H77" i="5"/>
  <c r="P69" i="5" l="1" a="1"/>
  <c r="P69" i="5" s="1"/>
  <c r="L18" i="3" s="1"/>
  <c r="L19" i="5"/>
  <c r="L57" i="5"/>
  <c r="L56" i="5"/>
  <c r="L58" i="5"/>
  <c r="L62" i="5"/>
  <c r="L63" i="5"/>
  <c r="L48" i="5"/>
  <c r="L49" i="5"/>
  <c r="L50" i="5"/>
  <c r="L51" i="5"/>
  <c r="L36" i="5"/>
  <c r="L37" i="5"/>
  <c r="L39" i="5"/>
  <c r="L42" i="5"/>
  <c r="L38" i="5"/>
  <c r="L40" i="5"/>
  <c r="L29" i="5"/>
  <c r="L30" i="5"/>
  <c r="L31" i="5"/>
  <c r="L22" i="5"/>
  <c r="L23" i="5"/>
  <c r="L24" i="5"/>
  <c r="L5" i="5"/>
  <c r="L6" i="5"/>
  <c r="L7" i="5"/>
  <c r="L8" i="5"/>
  <c r="L9" i="5"/>
  <c r="L10" i="5"/>
  <c r="L11" i="5"/>
  <c r="L12" i="5"/>
  <c r="J72" i="5"/>
  <c r="I72" i="5" s="1"/>
  <c r="H72" i="5"/>
  <c r="G72" i="5" s="1"/>
  <c r="J71" i="5"/>
  <c r="I71" i="5" s="1"/>
  <c r="H71" i="5"/>
  <c r="G71" i="5" s="1"/>
  <c r="J70" i="5"/>
  <c r="I70" i="5" s="1"/>
  <c r="I76" i="5"/>
  <c r="I77" i="5"/>
  <c r="I78" i="5"/>
  <c r="I79" i="5"/>
  <c r="I80" i="5"/>
  <c r="I82" i="5"/>
  <c r="I86" i="5"/>
  <c r="I90" i="5"/>
  <c r="I91" i="5"/>
  <c r="H70" i="5"/>
  <c r="G70" i="5" s="1"/>
  <c r="G77" i="5"/>
  <c r="G78" i="5"/>
  <c r="G79" i="5"/>
  <c r="G80" i="5"/>
  <c r="G82" i="5"/>
  <c r="G86" i="5"/>
  <c r="G90" i="5"/>
  <c r="G91" i="5"/>
  <c r="J69" i="5"/>
  <c r="I69" i="5" s="1"/>
  <c r="H69" i="5"/>
  <c r="G69" i="5" s="1"/>
  <c r="G76" i="5"/>
  <c r="L66" i="5" l="1"/>
  <c r="M89" i="5" l="1" a="1"/>
  <c r="M89" i="5" s="1"/>
  <c r="J38" i="3" s="1"/>
  <c r="M88" i="5" a="1"/>
  <c r="M88" i="5" s="1"/>
  <c r="J37" i="3" s="1"/>
  <c r="M87" i="5" a="1"/>
  <c r="M87" i="5" s="1"/>
  <c r="J36" i="3" s="1"/>
  <c r="M86" i="5" a="1"/>
  <c r="M86" i="5" s="1"/>
  <c r="J35" i="3" s="1"/>
  <c r="M85" i="5" a="1"/>
  <c r="M85" i="5" s="1"/>
  <c r="J34" i="3" s="1"/>
  <c r="M84" i="5" a="1"/>
  <c r="M84" i="5" s="1"/>
  <c r="J33" i="3" s="1"/>
  <c r="M83" i="5" a="1"/>
  <c r="M83" i="5" s="1"/>
  <c r="J32" i="3" s="1"/>
  <c r="M82" i="5" a="1"/>
  <c r="M82" i="5" s="1"/>
  <c r="J31" i="3" s="1"/>
  <c r="M76" i="5" a="1"/>
  <c r="M76" i="5" s="1"/>
  <c r="J25" i="3" s="1"/>
  <c r="M75" i="5" a="1"/>
  <c r="M75" i="5" s="1"/>
  <c r="J24" i="3" s="1"/>
  <c r="M74" i="5" a="1"/>
  <c r="M74" i="5" s="1"/>
  <c r="J23" i="3" s="1"/>
  <c r="M73" i="5" a="1"/>
  <c r="M73" i="5" s="1"/>
  <c r="J22" i="3" s="1"/>
  <c r="M70" i="5" a="1"/>
  <c r="M70" i="5" s="1"/>
  <c r="J19" i="3" s="1"/>
  <c r="M69" i="5" a="1"/>
  <c r="M69" i="5" s="1"/>
  <c r="J18" i="3" s="1"/>
  <c r="M90" i="5" a="1"/>
  <c r="M90" i="5" s="1"/>
  <c r="J39" i="3" s="1"/>
  <c r="M92" i="5" a="1"/>
  <c r="M92" i="5" s="1"/>
  <c r="J41" i="3" s="1"/>
  <c r="M91" i="5" a="1"/>
  <c r="M91" i="5" s="1"/>
  <c r="J40" i="3" s="1"/>
  <c r="M81" i="5" a="1"/>
  <c r="M81" i="5" s="1"/>
  <c r="J30" i="3" s="1"/>
  <c r="M80" i="5" a="1"/>
  <c r="M80" i="5" s="1"/>
  <c r="J29" i="3" s="1"/>
  <c r="M79" i="5" a="1"/>
  <c r="M79" i="5" s="1"/>
  <c r="J28" i="3" s="1"/>
  <c r="M78" i="5" a="1"/>
  <c r="M78" i="5" s="1"/>
  <c r="J27" i="3" s="1"/>
  <c r="M77" i="5" a="1"/>
  <c r="M77" i="5" s="1"/>
  <c r="J26" i="3" s="1"/>
  <c r="M72" i="5" a="1"/>
  <c r="M72" i="5" s="1"/>
  <c r="J21" i="3" s="1"/>
  <c r="M71" i="5" a="1"/>
  <c r="M71" i="5" s="1"/>
  <c r="J20" i="3"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<sst xmlns="http://schemas.openxmlformats.org/spreadsheetml/2006/main" count="200" uniqueCount="154">
  <si>
    <t xml:space="preserve">Not all FW reduction practices require the same amount of capital investment, time, and resources. </t>
  </si>
  <si>
    <t xml:space="preserve"> - Understand the approximate timeline and factors required to implement various FW reduction practices.</t>
  </si>
  <si>
    <t>Get started</t>
  </si>
  <si>
    <t>SELF-ASSESSED SCREENING TOOL</t>
  </si>
  <si>
    <t>My core business is in:</t>
  </si>
  <si>
    <t>Fishing and post-harvest processing</t>
  </si>
  <si>
    <t>Processing only (primary processing)</t>
  </si>
  <si>
    <t>Distribution, including export</t>
  </si>
  <si>
    <t xml:space="preserve">Food service </t>
  </si>
  <si>
    <t>Food retail</t>
  </si>
  <si>
    <t>My business has access to an existing market that would readily buy my upcycled product.</t>
  </si>
  <si>
    <t xml:space="preserve">Yes </t>
  </si>
  <si>
    <t>No</t>
  </si>
  <si>
    <t>Unsure</t>
  </si>
  <si>
    <t>n/a</t>
  </si>
  <si>
    <t xml:space="preserve">This includes investment for developing new products. </t>
  </si>
  <si>
    <t>$0 to $5,000</t>
  </si>
  <si>
    <t>$5,001 to $20,000</t>
  </si>
  <si>
    <t>$20,001 to $50,000</t>
  </si>
  <si>
    <t>$50,000 to $150,000</t>
  </si>
  <si>
    <t xml:space="preserve">How many hours per week (i.e. staff or personal time) can your business dedicate to </t>
  </si>
  <si>
    <t xml:space="preserve">testing and implementing new practices, or developing new products? </t>
  </si>
  <si>
    <t>≤  0.1 FTE</t>
  </si>
  <si>
    <t>0.2 to 0.4 FTE</t>
  </si>
  <si>
    <t>0.5 to 0.8 FTE</t>
  </si>
  <si>
    <r>
      <rPr>
        <sz val="11"/>
        <color theme="1"/>
        <rFont val="Calibri"/>
        <family val="2"/>
      </rPr>
      <t>≥</t>
    </r>
    <r>
      <rPr>
        <sz val="11"/>
        <color theme="1"/>
        <rFont val="Aptos Narrow"/>
        <family val="2"/>
      </rPr>
      <t xml:space="preserve"> </t>
    </r>
    <r>
      <rPr>
        <sz val="11"/>
        <color theme="1"/>
        <rFont val="Aptos Narrow"/>
        <family val="2"/>
        <scheme val="minor"/>
      </rPr>
      <t>1.0 FTE  (i.e. at least one full-time staff member)</t>
    </r>
  </si>
  <si>
    <t>Time can be split between multiple staff.</t>
  </si>
  <si>
    <t xml:space="preserve">How much capital is your business ready to invest in implementing new practices? </t>
  </si>
  <si>
    <r>
      <rPr>
        <sz val="11"/>
        <color theme="1"/>
        <rFont val="Calibri"/>
        <family val="2"/>
      </rPr>
      <t xml:space="preserve">≥ </t>
    </r>
    <r>
      <rPr>
        <sz val="11"/>
        <color theme="1"/>
        <rFont val="Aptos Narrow"/>
        <family val="2"/>
        <scheme val="minor"/>
      </rPr>
      <t>$500,001</t>
    </r>
  </si>
  <si>
    <t>Do you have staff members at all levels of your business (i.e. executives, middle managers,</t>
  </si>
  <si>
    <t xml:space="preserve">production/floor staff) that can support, champion, and implement new practices? </t>
  </si>
  <si>
    <t>Have you mapped the levels of waste and points where it is generated along your process?</t>
  </si>
  <si>
    <t>Yes</t>
  </si>
  <si>
    <t>Food and beverage manufacturing (secondary processing)</t>
  </si>
  <si>
    <t>Select answers to each question from the drop-down menus, then click 'Show Results' at the bottom of the page.</t>
  </si>
  <si>
    <t>1.</t>
  </si>
  <si>
    <t>2.</t>
  </si>
  <si>
    <t>Yes - Answer question 3</t>
  </si>
  <si>
    <t>No - Answer n/a for question 3</t>
  </si>
  <si>
    <t xml:space="preserve">How long will it take? </t>
  </si>
  <si>
    <t xml:space="preserve"> - Understand the types of FW reduction practices that can be implemented in the near-term based on ability to invest time, capital, and resources.</t>
  </si>
  <si>
    <t xml:space="preserve"> readiness to reduce FW, you can save your business a lot of time and money.</t>
  </si>
  <si>
    <t>Not all businesses are actually in a position to undertake new product development. By understanding your current operational and financial</t>
  </si>
  <si>
    <t xml:space="preserve">business operations in the near-term. </t>
  </si>
  <si>
    <t>3.</t>
  </si>
  <si>
    <t>4.</t>
  </si>
  <si>
    <t>5.</t>
  </si>
  <si>
    <t>6.</t>
  </si>
  <si>
    <t>7.</t>
  </si>
  <si>
    <t>8.</t>
  </si>
  <si>
    <t>Show Results</t>
  </si>
  <si>
    <t>Yes, all levels</t>
  </si>
  <si>
    <t>Yes, some levels</t>
  </si>
  <si>
    <t>POINT</t>
  </si>
  <si>
    <t>READINESS</t>
  </si>
  <si>
    <t>How to interpret your results</t>
  </si>
  <si>
    <t>RESULTS OF FOOD WASTE REDUCTION SELF-ASSESSMENT TOOL</t>
  </si>
  <si>
    <t>Solutions</t>
  </si>
  <si>
    <t>Your Results</t>
  </si>
  <si>
    <t>Staff training and awareness education</t>
  </si>
  <si>
    <t>Shelf-life extension R&amp;D</t>
  </si>
  <si>
    <t xml:space="preserve">Changing production methods to reduce waste </t>
  </si>
  <si>
    <t>Changing procurement, logistics, and operational solutions</t>
  </si>
  <si>
    <t>Re-purposing aesthetically imperfect food (e.g. packaged carrot sticks)</t>
  </si>
  <si>
    <t>Primary production (e.g. growing, wild-harvest, livestock etc.)</t>
  </si>
  <si>
    <t>Primary production and post-harvest processing</t>
  </si>
  <si>
    <t>Industrial uses (e.g. processing for bio-fuels, packaging, bio-materials etc.)</t>
  </si>
  <si>
    <t>Prevention strategies</t>
  </si>
  <si>
    <t>Reprocessing strategies</t>
  </si>
  <si>
    <t>Recovery strategies</t>
  </si>
  <si>
    <t>Reuse and Recycle Strategies</t>
  </si>
  <si>
    <t>Biochar (on-site or in-house)</t>
  </si>
  <si>
    <t xml:space="preserve">Incineration or anaerobic digestion for energy recovery </t>
  </si>
  <si>
    <r>
      <t xml:space="preserve">Other comments </t>
    </r>
    <r>
      <rPr>
        <b/>
        <i/>
        <sz val="11"/>
        <color theme="0"/>
        <rFont val="Aptos Narrow"/>
        <family val="2"/>
        <scheme val="minor"/>
      </rPr>
      <t>(automatically generated)</t>
    </r>
  </si>
  <si>
    <t>Vertically integrated grower/processor and distribution/retail</t>
  </si>
  <si>
    <t>Not ready</t>
  </si>
  <si>
    <t>Achievable with more dedicated resources and planning</t>
  </si>
  <si>
    <t>Ready to begin R&amp;D process</t>
  </si>
  <si>
    <t xml:space="preserve">I am interested in developing new products to sell into food, cosmetic, nutraceutical, </t>
  </si>
  <si>
    <t xml:space="preserve">pharmaceutical, or other industries using second-grade or processing grade food or </t>
  </si>
  <si>
    <t>by-products generated from existing processes.</t>
  </si>
  <si>
    <t>Biotechnology solutions for animal feed (on-site/in-house)</t>
  </si>
  <si>
    <t>Composting (on-site/in-house)</t>
  </si>
  <si>
    <t>Vermicompost (on-site/in-house)</t>
  </si>
  <si>
    <t>Extracting compounds of interest (e.g. fibre, pectin, protein, antioxidants) - contract third party or in-house</t>
  </si>
  <si>
    <t>New food product for human consumption</t>
  </si>
  <si>
    <t xml:space="preserve">Use in pet food or treats - contract third party </t>
  </si>
  <si>
    <t>Conversion to cosmetic, pharmaceutical or nutraceutical products - contract third party or in-house</t>
  </si>
  <si>
    <t xml:space="preserve">My business has existing space or access to space that can be dedicated to additional </t>
  </si>
  <si>
    <t>equipment or new processing lines, if required.</t>
  </si>
  <si>
    <t>My business has existing space or access to space that can be dedicated to additional</t>
  </si>
  <si>
    <t xml:space="preserve"> equipment or new processing lines, if required.</t>
  </si>
  <si>
    <t>ANSWER</t>
  </si>
  <si>
    <t>RESULT</t>
  </si>
  <si>
    <t>SCORE</t>
  </si>
  <si>
    <t>LOOKUPS</t>
  </si>
  <si>
    <r>
      <t xml:space="preserve">On this page, we have listed some </t>
    </r>
    <r>
      <rPr>
        <b/>
        <sz val="14"/>
        <color theme="1"/>
        <rFont val="Aptos Narrow"/>
        <family val="2"/>
        <scheme val="minor"/>
      </rPr>
      <t>general solutions</t>
    </r>
    <r>
      <rPr>
        <sz val="14"/>
        <color theme="1"/>
        <rFont val="Aptos Narrow"/>
        <family val="2"/>
        <scheme val="minor"/>
      </rPr>
      <t xml:space="preserve"> for reducing food waste. These are not tailored to your business.</t>
    </r>
  </si>
  <si>
    <t>OTHER COMMENTS</t>
  </si>
  <si>
    <t>Mapping of food waste volumes is an essential first step to preventing and reducing food waste. Understanding where the most waste is generated along your operational processes will help you to understand the commercial viability of future solutions. 
There are guides, calculators, templates and other tools on the Waste2Worth website that can help you to map your waste, quantify/estimate volumes, and find out the dollar value of your waste streams (i.e. cost to your business).</t>
  </si>
  <si>
    <t>Go back to survey</t>
  </si>
  <si>
    <t>a trafflic light system (e.g. green for 'go').</t>
  </si>
  <si>
    <t>testing and implementing new practices, or developing new products in the</t>
  </si>
  <si>
    <t>pharmaceutical, or other industries in the next 1-3 years using second-grade or</t>
  </si>
  <si>
    <t xml:space="preserve"> processing grade food or by-products generated from existing processes. </t>
  </si>
  <si>
    <t xml:space="preserve"> -  Assess readiness to develop and implement food waste (FW) reduction practices, either in day-to-day operations or as a new business unit.</t>
  </si>
  <si>
    <t>For example, developing new products (even simple ones) from lower-grade food or by-products is often very capital-intensive and requires a lot</t>
  </si>
  <si>
    <t>of time and resource investment. It can be a risky and long-term undertaking before products can be launched on the market.</t>
  </si>
  <si>
    <t xml:space="preserve">Examples: Fact finding/ideation. Reducing amount of by-products that create a storage bottleneck. Understanding if value-adding is profitable. </t>
  </si>
  <si>
    <t xml:space="preserve">Solutions such as engaging third parties for waste removal (including FOGO), animal feed, or food rescue donations are not included on the list as these generally do not require any significant investment (time, resources, capital) to implement. </t>
  </si>
  <si>
    <t xml:space="preserve">In the 'Your Results' column, indicators of your business' readiness to attempt the listed solution in the near-term (i.e. 1-3 years) are automatically generated based on the answers you provided in the tool. Readiness levels are highlighted according to </t>
  </si>
  <si>
    <t xml:space="preserve">The results on this page will change in line with any answers that you change in the tool. It is recommended that you print this page or save as a PDF if you wish to save the results. </t>
  </si>
  <si>
    <t xml:space="preserve">You may also want to re-assess the goals or objectives you listed at the beginning of the survey in the box provided below. </t>
  </si>
  <si>
    <t xml:space="preserve">Have your goals or objectives changed since completing the survey and seeing your results?  List them here if they have changed: </t>
  </si>
  <si>
    <t>next 12-24 months?  Time can be split between multiple staff.</t>
  </si>
  <si>
    <t xml:space="preserve">The purpose of this tool is to help businesseses: </t>
  </si>
  <si>
    <t>Extracting compounds of interest (e.g. fibre, pectin, protein, antioxidants) - contract manufacture into wholesale market</t>
  </si>
  <si>
    <t>Extracting compounds of interest (e.g. fibre, pectin, protein, antioxidants) - self-manufacture into wholesale market</t>
  </si>
  <si>
    <t>Extracting compounds of interest (e.g. fibre, pectin, protein, antioxidants) - contract manufacture into retail market</t>
  </si>
  <si>
    <t>Extracting compounds of interest (e.g. fibre, pectin, protein, antioxidants) - self-manufacture into retail market</t>
  </si>
  <si>
    <t>Conversion to cosmetic, pharmaceutical or nutraceutical products - contract manufacture into retail market</t>
  </si>
  <si>
    <t>Conversion to cosmetic, pharmaceutical or nutraceutical products - self-manufacture into retail market</t>
  </si>
  <si>
    <t>Conversion to cosmetic, pharmaceutical or nutraceutical products - contract manufacture into B2B wholesale markets</t>
  </si>
  <si>
    <t>Conversion to cosmetic, pharmaceutical or nutraceutical products - self-manufacture into B2B wholesale markets</t>
  </si>
  <si>
    <t>New food product for human consumption - contract manufacture into wholesale B2B market</t>
  </si>
  <si>
    <t>New food product for human consumption - self-manufacture into wholesale B2B market</t>
  </si>
  <si>
    <t>New food product for human consumption - contract manufacture into retail market</t>
  </si>
  <si>
    <t>New food product for human consumption - self-manufacture into retail market</t>
  </si>
  <si>
    <t>$150,001 to $250,000</t>
  </si>
  <si>
    <t>$250,001 to $500,000</t>
  </si>
  <si>
    <t>You will use these results in Step 4 (Desktop Review) and Step 5 (Pre-feasibility)</t>
  </si>
  <si>
    <t>You may wish to use the other resources and tools that can be found at the Food Waste PRO Toolkit webpage to inform your decision making. These tools include the pre-feasbility analysis for new product development, direct cost comparison tool, and cost/benefit analysis tool.</t>
  </si>
  <si>
    <t>Talk to others in your organisation about whether mapping has been conducted. 
Collaboration across the organisation, and mapping of food waste volumes is an essential first step to preventing and reducing food waste. Understanding where the most waste is generated along your operational processes will help you to understand the commercial viability of future solutions. 
There are guides, calculators, templates and other tools on the Food Waste PRO Toolkit webpage that can help you to map your waste, quantify/estimate volumes, and find out the dollar value of your waste streams (i.e. cost to your business).</t>
  </si>
  <si>
    <t>ATTRIBUTIONS AND ACKNOLWEDGEMENTS</t>
  </si>
  <si>
    <t xml:space="preserve">This tool can be cited as:  </t>
  </si>
  <si>
    <r>
      <t xml:space="preserve">This tool was designed as part of a larger project, </t>
    </r>
    <r>
      <rPr>
        <i/>
        <sz val="11"/>
        <color theme="1"/>
        <rFont val="Aptos Narrow"/>
        <family val="2"/>
        <scheme val="minor"/>
      </rPr>
      <t>Validating WA Food Waste Opportunities</t>
    </r>
    <r>
      <rPr>
        <sz val="11"/>
        <color theme="1"/>
        <rFont val="Aptos Narrow"/>
        <family val="2"/>
        <scheme val="minor"/>
      </rPr>
      <t xml:space="preserve">, funded by the Department of Primary Industries and Regional Development (DPIRD) </t>
    </r>
  </si>
  <si>
    <t xml:space="preserve">and supported by the End Food Waste Co-operative Research Centre and Curtin University. </t>
  </si>
  <si>
    <t xml:space="preserve">Validating WA Food Waste Opportunities Curtin research team: </t>
  </si>
  <si>
    <t>Project Lead: Dr Janet Howieson (Associate Professor, School of Molecular and Life Sciences, Curtin University)</t>
  </si>
  <si>
    <t>Research Associate: Lynne Loo (School of Molecular and Life Sciences, Curtin University)</t>
  </si>
  <si>
    <t>Research Associate: Dr Sruthi Nedumpillil Unnikrishnan (School of Molecular and Life Sciences, Curtin University)</t>
  </si>
  <si>
    <t>Research Associate: Dr Cassandra Chong (School of Molecular and Life Sciences, Curtin University)</t>
  </si>
  <si>
    <t xml:space="preserve">Contact details: </t>
  </si>
  <si>
    <t>Lynne Loo - lynne.loo@curtin.edu.au</t>
  </si>
  <si>
    <t>Janet Howieson - j.howieson@curtin.edu.au</t>
  </si>
  <si>
    <t>DPIRD Food Industry Innovation Team - foodindustryinnovation@dpird.wa.gov.au</t>
  </si>
  <si>
    <r>
      <t xml:space="preserve">Loo, Lynne and Howieson, Janet. (2026). </t>
    </r>
    <r>
      <rPr>
        <i/>
        <sz val="11"/>
        <color theme="1"/>
        <rFont val="Aptos Narrow"/>
        <family val="2"/>
        <scheme val="minor"/>
      </rPr>
      <t>Business Readiness Self-diagnostic Tool - Food Waste Prevention and Reduction Opportunity (PRO) Toolkit.</t>
    </r>
    <r>
      <rPr>
        <sz val="11"/>
        <color theme="1"/>
        <rFont val="Aptos Narrow"/>
        <family val="2"/>
        <scheme val="minor"/>
      </rPr>
      <t xml:space="preserve"> </t>
    </r>
  </si>
  <si>
    <t>BUSINESS READINESS SELF-DIAGNOSTIC TOOL - INTRODUCTION</t>
  </si>
  <si>
    <t xml:space="preserve">What is the purpose of this diagnostic tool? </t>
  </si>
  <si>
    <t xml:space="preserve">Why should I do this self-diagnostic? </t>
  </si>
  <si>
    <t>The self-diagnostic contains eight (8) questions and should take no longer than 10 minutes to complete.</t>
  </si>
  <si>
    <t>By using this self-diagnostic tool, you can identify other, simpler, cost-effective, and more straightforward FW reduction practices suited to</t>
  </si>
  <si>
    <t>BUSINESS READINESS SELF-DIAGNOSTIC TOOL</t>
  </si>
  <si>
    <t>Do you have any goals or objectives you want to achieve by going through the Food Waste PRO process? List them here:</t>
  </si>
  <si>
    <t>Department of Primary Industries and Regional Development. https://dpird.wa.gov.au/foodwastepro.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</si>
</sst>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b/>
      <sz val="11"/>
      <color theme="0"/>
      <name val="Aptos Narrow"/>
      <family val="2"/>
      <scheme val="minor"/>
    </font>
    <font>
      <b/>
      <sz val="11"/>
      <color theme="1"/>
      <name val="Aptos Narrow"/>
      <family val="2"/>
      <scheme val="minor"/>
    </font>
    <font>
      <sz val="12"/>
      <color theme="1"/>
      <name val="Aptos Narrow"/>
      <family val="2"/>
      <scheme val="minor"/>
    </font>
    <font>
      <b/>
      <sz val="14"/>
      <color theme="1"/>
      <name val="Aptos Narrow"/>
      <family val="2"/>
      <scheme val="minor"/>
    </font>
    <font>
      <b/>
      <sz val="18"/>
      <color theme="1"/>
      <name val="Aptos Narrow"/>
      <family val="2"/>
      <scheme val="minor"/>
    </font>
    <font>
      <b/>
      <sz val="18"/>
      <color theme="0"/>
      <name val="Aptos Narrow"/>
      <family val="2"/>
      <scheme val="minor"/>
    </font>
    <font>
      <b/>
      <sz val="12"/>
      <color theme="1"/>
      <name val="Aptos Narrow"/>
      <family val="2"/>
      <scheme val="minor"/>
    </font>
    <font>
      <u/>
      <sz val="11"/>
      <color theme="10"/>
      <name val="Aptos Narrow"/>
      <family val="2"/>
      <scheme val="minor"/>
    </font>
    <font>
      <sz val="11"/>
      <color theme="1"/>
      <name val="Calibri"/>
      <family val="2"/>
    </font>
    <font>
      <sz val="11"/>
      <color theme="1"/>
      <name val="Aptos Narrow"/>
      <family val="2"/>
    </font>
    <font>
      <b/>
      <i/>
      <sz val="11"/>
      <color theme="1"/>
      <name val="Aptos Narrow"/>
      <family val="2"/>
      <scheme val="minor"/>
    </font>
    <font>
      <b/>
      <sz val="14"/>
      <color theme="0"/>
      <name val="Aptos Narrow"/>
      <family val="2"/>
      <scheme val="minor"/>
    </font>
    <font>
      <b/>
      <i/>
      <sz val="11"/>
      <color theme="0"/>
      <name val="Aptos Narrow"/>
      <family val="2"/>
      <scheme val="minor"/>
    </font>
    <font>
      <sz val="9"/>
      <color theme="1"/>
      <name val="Aptos Narrow"/>
      <family val="2"/>
      <scheme val="minor"/>
    </font>
    <font>
      <b/>
      <sz val="14"/>
      <name val="Aptos Narrow"/>
      <family val="2"/>
      <scheme val="minor"/>
    </font>
    <font>
      <b/>
      <sz val="11"/>
      <color theme="7"/>
      <name val="Aptos Narrow"/>
      <family val="2"/>
      <scheme val="minor"/>
    </font>
    <font>
      <sz val="14"/>
      <color theme="1"/>
      <name val="Aptos Narrow"/>
      <family val="2"/>
      <scheme val="minor"/>
    </font>
    <font>
      <b/>
      <sz val="16"/>
      <color theme="0"/>
      <name val="Aptos Narrow"/>
      <family val="2"/>
      <scheme val="minor"/>
    </font>
    <font>
      <sz val="16"/>
      <color theme="0"/>
      <name val="Aptos Narrow"/>
      <family val="2"/>
      <scheme val="minor"/>
    </font>
    <font>
      <sz val="16"/>
      <color theme="1"/>
      <name val="Aptos Narrow"/>
      <family val="2"/>
      <scheme val="minor"/>
    </font>
    <font>
      <sz val="14"/>
      <name val="Aptos Display"/>
      <family val="2"/>
      <scheme val="major"/>
    </font>
    <font>
      <b/>
      <sz val="13"/>
      <color theme="1"/>
      <name val="Aptos Narrow"/>
      <family val="2"/>
      <scheme val="minor"/>
    </font>
    <font>
      <sz val="11"/>
      <color theme="0"/>
      <name val="Aptos Narrow"/>
      <family val="2"/>
      <scheme val="minor"/>
    </font>
    <font>
      <sz val="14"/>
      <name val="Aptos Narrow"/>
      <family val="2"/>
      <scheme val="minor"/>
    </font>
    <font>
      <u/>
      <sz val="18"/>
      <color theme="10"/>
      <name val="Aptos Narrow"/>
      <family val="2"/>
      <scheme val="minor"/>
    </font>
    <font>
      <i/>
      <sz val="11"/>
      <color theme="1"/>
      <name val="Aptos Narrow"/>
      <family val="2"/>
      <scheme val="minor"/>
    </font>
  </fonts>
  <fills count="1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
      <patternFill patternType="solid">
        <fgColor theme="9" tint="0.39997558519241921"/>
        <bgColor indexed="64"/>
      </patternFill>
    </fill>
    <fill>
      <patternFill patternType="solid">
        <fgColor theme="4"/>
        <bgColor indexed="64"/>
      </patternFill>
    </fill>
    <fill>
      <patternFill patternType="solid">
        <fgColor theme="9" tint="0.79998168889431442"/>
        <bgColor indexed="64"/>
      </patternFill>
    </fill>
    <fill>
      <patternFill patternType="solid">
        <fgColor rgb="FFC00000"/>
        <bgColor indexed="64"/>
      </patternFill>
    </fill>
    <fill>
      <patternFill patternType="solid">
        <fgColor rgb="FFFFC000"/>
        <bgColor indexed="64"/>
      </patternFill>
    </fill>
    <fill>
      <patternFill patternType="solid">
        <fgColor theme="9"/>
        <bgColor indexed="64"/>
      </patternFill>
    </fill>
    <fill>
      <patternFill patternType="solid">
        <fgColor theme="5" tint="0.79998168889431442"/>
        <bgColor indexed="64"/>
      </patternFill>
    </fill>
    <fill>
      <patternFill patternType="solid">
        <fgColor rgb="FFFFCC99"/>
        <bgColor indexed="64"/>
      </patternFill>
    </fill>
    <fill>
      <patternFill patternType="solid">
        <fgColor theme="0" tint="-0.34998626667073579"/>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top/>
      <bottom style="thin">
        <color theme="0" tint="-0.14996795556505021"/>
      </bottom>
      <diagonal/>
    </border>
  </borders>
  <cellStyleXfs count="2">
    <xf numFmtId="0" fontId="0" fillId="0" borderId="0"/>
    <xf numFmtId="0" fontId="8" fillId="0" borderId="0" applyNumberFormat="0" applyFill="0" applyBorder="0" applyAlignment="0" applyProtection="0"/>
  </cellStyleXfs>
  <cellXfs count="87">
    <xf numFmtId="0" fontId="0" fillId="0" borderId="0" xfId="0"/>
    <xf numFmtId="0" fontId="0" fillId="3" borderId="0" xfId="0" applyFill="1"/>
    <xf numFmtId="0" fontId="0" fillId="5" borderId="0" xfId="0" applyFill="1"/>
    <xf numFmtId="0" fontId="6" fillId="5" borderId="0" xfId="0" applyFont="1" applyFill="1"/>
    <xf numFmtId="0" fontId="0" fillId="4" borderId="2" xfId="0" applyFill="1" applyBorder="1"/>
    <xf numFmtId="0" fontId="0" fillId="4" borderId="3" xfId="0" applyFill="1" applyBorder="1"/>
    <xf numFmtId="0" fontId="0" fillId="4" borderId="0" xfId="0" applyFill="1"/>
    <xf numFmtId="0" fontId="0" fillId="4" borderId="5" xfId="0" applyFill="1" applyBorder="1"/>
    <xf numFmtId="0" fontId="0" fillId="4" borderId="7" xfId="0" applyFill="1" applyBorder="1"/>
    <xf numFmtId="0" fontId="0" fillId="4" borderId="8" xfId="0" applyFill="1" applyBorder="1"/>
    <xf numFmtId="0" fontId="2" fillId="4" borderId="1" xfId="0" applyFont="1" applyFill="1" applyBorder="1" applyAlignment="1">
      <alignment horizontal="left" indent="1"/>
    </xf>
    <xf numFmtId="0" fontId="0" fillId="4" borderId="4" xfId="0" applyFill="1" applyBorder="1" applyAlignment="1">
      <alignment horizontal="left" indent="1"/>
    </xf>
    <xf numFmtId="0" fontId="0" fillId="4" borderId="6" xfId="0" applyFill="1" applyBorder="1" applyAlignment="1">
      <alignment horizontal="left" indent="1"/>
    </xf>
    <xf numFmtId="0" fontId="7" fillId="4" borderId="4" xfId="0" applyFont="1" applyFill="1" applyBorder="1" applyAlignment="1">
      <alignment horizontal="left" indent="1"/>
    </xf>
    <xf numFmtId="0" fontId="5" fillId="3" borderId="0" xfId="0" applyFont="1" applyFill="1"/>
    <xf numFmtId="0" fontId="11" fillId="3" borderId="0" xfId="0" applyFont="1" applyFill="1"/>
    <xf numFmtId="49" fontId="0" fillId="3" borderId="0" xfId="0" applyNumberFormat="1" applyFill="1" applyAlignment="1">
      <alignment horizontal="right" indent="1"/>
    </xf>
    <xf numFmtId="0" fontId="6" fillId="5" borderId="12" xfId="0" applyFont="1" applyFill="1" applyBorder="1"/>
    <xf numFmtId="0" fontId="0" fillId="5" borderId="12" xfId="0" applyFill="1" applyBorder="1"/>
    <xf numFmtId="0" fontId="6" fillId="0" borderId="12" xfId="0" applyFont="1" applyBorder="1"/>
    <xf numFmtId="0" fontId="0" fillId="0" borderId="12" xfId="0" applyBorder="1"/>
    <xf numFmtId="0" fontId="1" fillId="7" borderId="12" xfId="0" applyFont="1" applyFill="1" applyBorder="1"/>
    <xf numFmtId="0" fontId="0" fillId="8" borderId="12" xfId="0" applyFill="1" applyBorder="1"/>
    <xf numFmtId="0" fontId="10" fillId="0" borderId="12" xfId="0" applyFont="1" applyBorder="1"/>
    <xf numFmtId="0" fontId="3" fillId="3" borderId="0" xfId="0" applyFont="1" applyFill="1"/>
    <xf numFmtId="0" fontId="0" fillId="3" borderId="0" xfId="0" applyFill="1" applyAlignment="1">
      <alignment vertical="center"/>
    </xf>
    <xf numFmtId="0" fontId="3" fillId="4" borderId="13" xfId="0" applyFont="1" applyFill="1" applyBorder="1" applyAlignment="1">
      <alignment horizontal="left" vertical="center" indent="1"/>
    </xf>
    <xf numFmtId="0" fontId="0" fillId="4" borderId="12" xfId="0" applyFill="1" applyBorder="1"/>
    <xf numFmtId="0" fontId="0" fillId="0" borderId="12" xfId="0" applyBorder="1" applyAlignment="1">
      <alignment wrapText="1"/>
    </xf>
    <xf numFmtId="0" fontId="14" fillId="0" borderId="12" xfId="0" applyFont="1" applyBorder="1"/>
    <xf numFmtId="0" fontId="0" fillId="9" borderId="12" xfId="0" applyFill="1" applyBorder="1" applyAlignment="1">
      <alignment wrapText="1"/>
    </xf>
    <xf numFmtId="0" fontId="0" fillId="10" borderId="12" xfId="0" applyFill="1" applyBorder="1" applyAlignment="1">
      <alignment wrapText="1"/>
    </xf>
    <xf numFmtId="0" fontId="0" fillId="11" borderId="12" xfId="0" applyFill="1" applyBorder="1" applyAlignment="1">
      <alignment wrapText="1"/>
    </xf>
    <xf numFmtId="0" fontId="0" fillId="12" borderId="12" xfId="0" applyFill="1" applyBorder="1"/>
    <xf numFmtId="0" fontId="0" fillId="13" borderId="12" xfId="0" applyFill="1" applyBorder="1"/>
    <xf numFmtId="0" fontId="2" fillId="14" borderId="12" xfId="0" applyFont="1" applyFill="1" applyBorder="1"/>
    <xf numFmtId="0" fontId="1" fillId="14" borderId="12" xfId="0" applyFont="1" applyFill="1" applyBorder="1"/>
    <xf numFmtId="0" fontId="16" fillId="0" borderId="12" xfId="0" applyFont="1" applyBorder="1"/>
    <xf numFmtId="0" fontId="2" fillId="0" borderId="12" xfId="0" applyFont="1" applyBorder="1"/>
    <xf numFmtId="0" fontId="7" fillId="4" borderId="13" xfId="0" applyFont="1" applyFill="1" applyBorder="1" applyAlignment="1">
      <alignment horizontal="left" vertical="center" indent="1"/>
    </xf>
    <xf numFmtId="0" fontId="0" fillId="0" borderId="12" xfId="0" applyBorder="1" applyAlignment="1">
      <alignment horizontal="left" indent="1"/>
    </xf>
    <xf numFmtId="0" fontId="4" fillId="3" borderId="0" xfId="0" applyFont="1" applyFill="1"/>
    <xf numFmtId="0" fontId="17" fillId="3" borderId="0" xfId="0" applyFont="1" applyFill="1"/>
    <xf numFmtId="0" fontId="18" fillId="5" borderId="0" xfId="0" applyFont="1" applyFill="1" applyAlignment="1">
      <alignment vertical="center"/>
    </xf>
    <xf numFmtId="0" fontId="19" fillId="5" borderId="0" xfId="0" applyFont="1" applyFill="1" applyAlignment="1">
      <alignment vertical="center"/>
    </xf>
    <xf numFmtId="0" fontId="18" fillId="5" borderId="0" xfId="0" applyFont="1" applyFill="1" applyAlignment="1">
      <alignment horizontal="left" vertical="center"/>
    </xf>
    <xf numFmtId="0" fontId="20" fillId="4" borderId="13" xfId="0" applyFont="1" applyFill="1" applyBorder="1" applyAlignment="1">
      <alignment horizontal="left" vertical="center" indent="1"/>
    </xf>
    <xf numFmtId="0" fontId="23" fillId="5" borderId="0" xfId="0" applyFont="1" applyFill="1"/>
    <xf numFmtId="0" fontId="0" fillId="4" borderId="1" xfId="0" applyFill="1" applyBorder="1"/>
    <xf numFmtId="0" fontId="0" fillId="4" borderId="4" xfId="0" applyFill="1" applyBorder="1"/>
    <xf numFmtId="0" fontId="0" fillId="4" borderId="6" xfId="0" applyFill="1" applyBorder="1"/>
    <xf numFmtId="0" fontId="0" fillId="4" borderId="1" xfId="0" applyFill="1" applyBorder="1" applyAlignment="1">
      <alignment horizontal="left" indent="1"/>
    </xf>
    <xf numFmtId="0" fontId="0" fillId="4" borderId="2" xfId="0" applyFill="1" applyBorder="1" applyAlignment="1">
      <alignment horizontal="left" indent="1"/>
    </xf>
    <xf numFmtId="0" fontId="0" fillId="4" borderId="3" xfId="0" applyFill="1" applyBorder="1" applyAlignment="1">
      <alignment horizontal="left" indent="1"/>
    </xf>
    <xf numFmtId="0" fontId="0" fillId="4" borderId="0" xfId="0" applyFill="1" applyAlignment="1">
      <alignment horizontal="left" indent="1"/>
    </xf>
    <xf numFmtId="0" fontId="0" fillId="4" borderId="5" xfId="0" applyFill="1" applyBorder="1" applyAlignment="1">
      <alignment horizontal="left" indent="1"/>
    </xf>
    <xf numFmtId="0" fontId="0" fillId="4" borderId="7" xfId="0" applyFill="1" applyBorder="1" applyAlignment="1">
      <alignment horizontal="left" indent="1"/>
    </xf>
    <xf numFmtId="0" fontId="0" fillId="4" borderId="8" xfId="0" applyFill="1" applyBorder="1" applyAlignment="1">
      <alignment horizontal="left" indent="1"/>
    </xf>
    <xf numFmtId="0" fontId="3" fillId="0" borderId="13" xfId="0" applyFont="1" applyBorder="1" applyAlignment="1">
      <alignment horizontal="left" vertical="center" indent="1"/>
    </xf>
    <xf numFmtId="0" fontId="2" fillId="0" borderId="0" xfId="0" applyFont="1"/>
    <xf numFmtId="0" fontId="22" fillId="2" borderId="14" xfId="0" applyFont="1" applyFill="1" applyBorder="1" applyAlignment="1">
      <alignment horizontal="center" vertical="center" textRotation="90" wrapText="1"/>
    </xf>
    <xf numFmtId="0" fontId="22" fillId="2" borderId="0" xfId="0" applyFont="1" applyFill="1" applyAlignment="1">
      <alignment horizontal="center" vertical="center" textRotation="90" wrapText="1"/>
    </xf>
    <xf numFmtId="0" fontId="22" fillId="2" borderId="13" xfId="0" applyFont="1" applyFill="1" applyBorder="1" applyAlignment="1">
      <alignment horizontal="center" vertical="center" textRotation="90" wrapText="1"/>
    </xf>
    <xf numFmtId="0" fontId="22" fillId="2" borderId="15" xfId="0" applyFont="1" applyFill="1" applyBorder="1" applyAlignment="1">
      <alignment horizontal="center" vertical="center" textRotation="90" wrapText="1"/>
    </xf>
    <xf numFmtId="0" fontId="12" fillId="5" borderId="0" xfId="0" applyFont="1" applyFill="1" applyAlignment="1">
      <alignment horizontal="left" vertical="center"/>
    </xf>
    <xf numFmtId="0" fontId="21" fillId="4" borderId="0" xfId="0" applyFont="1" applyFill="1" applyAlignment="1">
      <alignment horizontal="left" vertical="top" wrapText="1"/>
    </xf>
    <xf numFmtId="0" fontId="25" fillId="6" borderId="4" xfId="1" applyFont="1" applyFill="1" applyBorder="1" applyAlignment="1">
      <alignment horizontal="center" vertical="center"/>
    </xf>
    <xf numFmtId="0" fontId="25" fillId="6" borderId="0" xfId="1" applyFont="1" applyFill="1" applyBorder="1" applyAlignment="1">
      <alignment horizontal="center" vertical="center"/>
    </xf>
    <xf numFmtId="0" fontId="0" fillId="0" borderId="0" xfId="0"/>
    <xf numFmtId="0" fontId="2" fillId="0" borderId="0" xfId="0" applyFont="1"/>
    <xf numFmtId="0" fontId="0" fillId="0" borderId="0" xfId="0" applyAlignment="1">
      <alignment horizontal="left" indent="4"/>
    </xf>
    <xf numFmtId="0" fontId="11" fillId="0" borderId="0" xfId="0" applyFont="1"/>
    <xf numFmtId="0" fontId="24" fillId="6" borderId="1" xfId="1" applyFont="1" applyFill="1" applyBorder="1" applyAlignment="1">
      <alignment horizontal="center" vertical="center"/>
    </xf>
    <xf numFmtId="0" fontId="24" fillId="6" borderId="2" xfId="1" applyFont="1" applyFill="1" applyBorder="1" applyAlignment="1">
      <alignment horizontal="center" vertical="center"/>
    </xf>
    <xf numFmtId="0" fontId="24" fillId="6" borderId="3" xfId="1" applyFont="1" applyFill="1" applyBorder="1" applyAlignment="1">
      <alignment horizontal="center" vertical="center"/>
    </xf>
    <xf numFmtId="0" fontId="24" fillId="6" borderId="6" xfId="1" applyFont="1" applyFill="1" applyBorder="1" applyAlignment="1">
      <alignment horizontal="center" vertical="center"/>
    </xf>
    <xf numFmtId="0" fontId="24" fillId="6" borderId="7" xfId="1" applyFont="1" applyFill="1" applyBorder="1" applyAlignment="1">
      <alignment horizontal="center" vertical="center"/>
    </xf>
    <xf numFmtId="0" fontId="24" fillId="6" borderId="8" xfId="1" applyFont="1" applyFill="1" applyBorder="1" applyAlignment="1">
      <alignment horizontal="center" vertical="center"/>
    </xf>
    <xf numFmtId="0" fontId="0" fillId="4" borderId="9" xfId="0" applyFill="1" applyBorder="1"/>
    <xf numFmtId="0" fontId="0" fillId="4" borderId="10" xfId="0" applyFill="1" applyBorder="1"/>
    <xf numFmtId="0" fontId="15" fillId="6" borderId="1" xfId="1" applyFont="1" applyFill="1" applyBorder="1" applyAlignment="1">
      <alignment horizontal="center" vertical="center"/>
    </xf>
    <xf numFmtId="0" fontId="15" fillId="6" borderId="3" xfId="1" applyFont="1" applyFill="1" applyBorder="1" applyAlignment="1">
      <alignment horizontal="center" vertical="center"/>
    </xf>
    <xf numFmtId="0" fontId="15" fillId="6" borderId="6" xfId="1" applyFont="1" applyFill="1" applyBorder="1" applyAlignment="1">
      <alignment horizontal="center" vertical="center"/>
    </xf>
    <xf numFmtId="0" fontId="15" fillId="6" borderId="8" xfId="1" applyFont="1" applyFill="1" applyBorder="1" applyAlignment="1">
      <alignment horizontal="center" vertical="center"/>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cellXfs>
  <cellStyles count="2">
    <cellStyle name="Hyperlink" xfId="1" builtinId="8"/>
    <cellStyle name="Normal" xfId="0" builtinId="0"/>
  </cellStyles>
  <dxfs count="2">
    <dxf>
      <font>
        <b val="0"/>
        <i val="0"/>
      </font>
      <fill>
        <patternFill>
          <bgColor theme="9" tint="0.39994506668294322"/>
        </patternFill>
      </fill>
    </dxf>
    <dxf>
      <fill>
        <patternFill>
          <bgColor rgb="FFFFDB69"/>
        </patternFill>
      </fill>
    </dxf>
  </dxfs>
  <tableStyles count="0" defaultTableStyle="TableStyleMedium2" defaultPivotStyle="PivotStyleLight16"/>
  <colors>
    <mruColors>
      <color rgb="FFFFDB69"/>
      <color rgb="FFFFCC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Structure" Target="richData/rdrichvaluestructure.xml"/><Relationship Id="rId5" Type="http://schemas.openxmlformats.org/officeDocument/2006/relationships/worksheet" Target="worksheets/sheet5.xml"/><Relationship Id="rId10"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22860</xdr:colOff>
      <xdr:row>0</xdr:row>
      <xdr:rowOff>129540</xdr:rowOff>
    </xdr:from>
    <xdr:to>
      <xdr:col>11</xdr:col>
      <xdr:colOff>263525</xdr:colOff>
      <xdr:row>4</xdr:row>
      <xdr:rowOff>104140</xdr:rowOff>
    </xdr:to>
    <xdr:grpSp>
      <xdr:nvGrpSpPr>
        <xdr:cNvPr id="2" name="Group 1">
          <a:extLst>
            <a:ext uri="{FF2B5EF4-FFF2-40B4-BE49-F238E27FC236}">
              <a16:creationId xmlns:a16="http://schemas.microsoft.com/office/drawing/2014/main" id="{C0209F5E-E4D7-4F97-B062-BE164A8E8149}"/>
            </a:ext>
          </a:extLst>
        </xdr:cNvPr>
        <xdr:cNvGrpSpPr/>
      </xdr:nvGrpSpPr>
      <xdr:grpSpPr>
        <a:xfrm>
          <a:off x="628996" y="129540"/>
          <a:ext cx="6302029" cy="753918"/>
          <a:chOff x="0" y="0"/>
          <a:chExt cx="6337028" cy="706302"/>
        </a:xfrm>
      </xdr:grpSpPr>
      <xdr:pic>
        <xdr:nvPicPr>
          <xdr:cNvPr id="3" name="Picture 2" descr="A black background with white text&#10;&#10;Description automatically generated">
            <a:extLst>
              <a:ext uri="{FF2B5EF4-FFF2-40B4-BE49-F238E27FC236}">
                <a16:creationId xmlns:a16="http://schemas.microsoft.com/office/drawing/2014/main" id="{13A43163-50EE-2EE2-6611-A5C21BD242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7972"/>
            <a:ext cx="1937385" cy="608330"/>
          </a:xfrm>
          <a:prstGeom prst="rect">
            <a:avLst/>
          </a:prstGeom>
        </xdr:spPr>
      </xdr:pic>
      <xdr:pic>
        <xdr:nvPicPr>
          <xdr:cNvPr id="4" name="Picture 3" descr="A black and white sign with white text&#10;&#10;Description automatically generated">
            <a:extLst>
              <a:ext uri="{FF2B5EF4-FFF2-40B4-BE49-F238E27FC236}">
                <a16:creationId xmlns:a16="http://schemas.microsoft.com/office/drawing/2014/main" id="{7B652EAF-91E3-1B39-3544-CFBB964F8ED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34543" y="185058"/>
            <a:ext cx="2102485" cy="396875"/>
          </a:xfrm>
          <a:prstGeom prst="rect">
            <a:avLst/>
          </a:prstGeom>
        </xdr:spPr>
      </xdr:pic>
      <xdr:pic>
        <xdr:nvPicPr>
          <xdr:cNvPr id="5" name="Picture 4">
            <a:extLst>
              <a:ext uri="{FF2B5EF4-FFF2-40B4-BE49-F238E27FC236}">
                <a16:creationId xmlns:a16="http://schemas.microsoft.com/office/drawing/2014/main" id="{C2A3A518-2076-488E-BDAA-E455E2FE8E8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56114" y="0"/>
            <a:ext cx="881380" cy="702310"/>
          </a:xfrm>
          <a:prstGeom prst="rect">
            <a:avLst/>
          </a:prstGeom>
        </xdr:spPr>
      </xdr:pic>
    </xdr:grpSp>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24</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A8955-B4F6-44BD-A27D-98A671515C63}">
  <dimension ref="B7:Q24"/>
  <sheetViews>
    <sheetView showGridLines="0" topLeftCell="A4" zoomScale="88" zoomScaleNormal="70" workbookViewId="0">
      <selection activeCell="B23" sqref="B23:Q23"/>
    </sheetView>
  </sheetViews>
  <sheetFormatPr defaultRowHeight="15" x14ac:dyDescent="0.25"/>
  <sheetData>
    <row r="7" spans="2:17" x14ac:dyDescent="0.25">
      <c r="B7" s="59" t="s">
        <v>132</v>
      </c>
    </row>
    <row r="8" spans="2:17" ht="3" customHeight="1" x14ac:dyDescent="0.25"/>
    <row r="9" spans="2:17" x14ac:dyDescent="0.25">
      <c r="B9" s="69" t="s">
        <v>133</v>
      </c>
      <c r="C9" s="69"/>
      <c r="D9" s="69"/>
      <c r="E9" s="69"/>
      <c r="F9" s="69"/>
      <c r="G9" s="69"/>
      <c r="H9" s="69"/>
      <c r="I9" s="69"/>
      <c r="J9" s="69"/>
      <c r="K9" s="69"/>
      <c r="L9" s="69"/>
      <c r="M9" s="69"/>
      <c r="N9" s="69"/>
      <c r="O9" s="69"/>
      <c r="P9" s="69"/>
      <c r="Q9" s="69"/>
    </row>
    <row r="10" spans="2:17" x14ac:dyDescent="0.25">
      <c r="B10" s="70" t="s">
        <v>145</v>
      </c>
      <c r="C10" s="70"/>
      <c r="D10" s="70"/>
      <c r="E10" s="70"/>
      <c r="F10" s="70"/>
      <c r="G10" s="70"/>
      <c r="H10" s="70"/>
      <c r="I10" s="70"/>
      <c r="J10" s="70"/>
      <c r="K10" s="70"/>
      <c r="L10" s="70"/>
      <c r="M10" s="70"/>
      <c r="N10" s="70"/>
      <c r="O10" s="70"/>
      <c r="P10" s="70"/>
      <c r="Q10" s="70"/>
    </row>
    <row r="11" spans="2:17" x14ac:dyDescent="0.25">
      <c r="B11" s="70" t="s">
        <v>153</v>
      </c>
      <c r="C11" s="70"/>
      <c r="D11" s="70"/>
      <c r="E11" s="70"/>
      <c r="F11" s="70"/>
      <c r="G11" s="70"/>
      <c r="H11" s="70"/>
      <c r="I11" s="70"/>
      <c r="J11" s="70"/>
      <c r="K11" s="70"/>
      <c r="L11" s="70"/>
      <c r="M11" s="70"/>
      <c r="N11" s="70"/>
      <c r="O11" s="70"/>
      <c r="P11" s="70"/>
      <c r="Q11" s="70"/>
    </row>
    <row r="12" spans="2:17" x14ac:dyDescent="0.25">
      <c r="B12" s="68" t="s">
        <v>134</v>
      </c>
      <c r="C12" s="68"/>
      <c r="D12" s="68"/>
      <c r="E12" s="68"/>
      <c r="F12" s="68"/>
      <c r="G12" s="68"/>
      <c r="H12" s="68"/>
      <c r="I12" s="68"/>
      <c r="J12" s="68"/>
      <c r="K12" s="68"/>
      <c r="L12" s="68"/>
      <c r="M12" s="68"/>
      <c r="N12" s="68"/>
      <c r="O12" s="68"/>
      <c r="P12" s="68"/>
      <c r="Q12" s="68"/>
    </row>
    <row r="13" spans="2:17" x14ac:dyDescent="0.25">
      <c r="B13" s="68" t="s">
        <v>135</v>
      </c>
      <c r="C13" s="68"/>
      <c r="D13" s="68"/>
      <c r="E13" s="68"/>
      <c r="F13" s="68"/>
      <c r="G13" s="68"/>
      <c r="H13" s="68"/>
      <c r="I13" s="68"/>
      <c r="J13" s="68"/>
      <c r="K13" s="68"/>
      <c r="L13" s="68"/>
      <c r="M13" s="68"/>
      <c r="N13" s="68"/>
      <c r="O13" s="68"/>
      <c r="P13" s="68"/>
      <c r="Q13" s="68"/>
    </row>
    <row r="14" spans="2:17" x14ac:dyDescent="0.25">
      <c r="B14" s="68"/>
      <c r="C14" s="68"/>
      <c r="D14" s="68"/>
      <c r="E14" s="68"/>
      <c r="F14" s="68"/>
      <c r="G14" s="68"/>
      <c r="H14" s="68"/>
      <c r="I14" s="68"/>
      <c r="J14" s="68"/>
      <c r="K14" s="68"/>
      <c r="L14" s="68"/>
      <c r="M14" s="68"/>
      <c r="N14" s="68"/>
      <c r="O14" s="68"/>
      <c r="P14" s="68"/>
      <c r="Q14" s="68"/>
    </row>
    <row r="15" spans="2:17" x14ac:dyDescent="0.25">
      <c r="B15" s="71" t="s">
        <v>136</v>
      </c>
      <c r="C15" s="71"/>
      <c r="D15" s="71"/>
      <c r="E15" s="71"/>
      <c r="F15" s="71"/>
      <c r="G15" s="71"/>
      <c r="H15" s="71"/>
      <c r="I15" s="71"/>
      <c r="J15" s="71"/>
      <c r="K15" s="71"/>
      <c r="L15" s="71"/>
      <c r="M15" s="71"/>
      <c r="N15" s="71"/>
      <c r="O15" s="71"/>
      <c r="P15" s="71"/>
      <c r="Q15" s="71"/>
    </row>
    <row r="16" spans="2:17" x14ac:dyDescent="0.25">
      <c r="B16" s="68" t="s">
        <v>137</v>
      </c>
      <c r="C16" s="68"/>
      <c r="D16" s="68"/>
      <c r="E16" s="68"/>
      <c r="F16" s="68"/>
      <c r="G16" s="68"/>
      <c r="H16" s="68"/>
      <c r="I16" s="68"/>
      <c r="J16" s="68"/>
      <c r="K16" s="68"/>
      <c r="L16" s="68"/>
      <c r="M16" s="68"/>
      <c r="N16" s="68"/>
      <c r="O16" s="68"/>
      <c r="P16" s="68"/>
      <c r="Q16" s="68"/>
    </row>
    <row r="17" spans="2:17" x14ac:dyDescent="0.25">
      <c r="B17" s="68" t="s">
        <v>138</v>
      </c>
      <c r="C17" s="68"/>
      <c r="D17" s="68"/>
      <c r="E17" s="68"/>
      <c r="F17" s="68"/>
      <c r="G17" s="68"/>
      <c r="H17" s="68"/>
      <c r="I17" s="68"/>
      <c r="J17" s="68"/>
      <c r="K17" s="68"/>
      <c r="L17" s="68"/>
      <c r="M17" s="68"/>
      <c r="N17" s="68"/>
      <c r="O17" s="68"/>
      <c r="P17" s="68"/>
      <c r="Q17" s="68"/>
    </row>
    <row r="18" spans="2:17" x14ac:dyDescent="0.25">
      <c r="B18" s="68" t="s">
        <v>139</v>
      </c>
      <c r="C18" s="68"/>
      <c r="D18" s="68"/>
      <c r="E18" s="68"/>
      <c r="F18" s="68"/>
      <c r="G18" s="68"/>
      <c r="H18" s="68"/>
      <c r="I18" s="68"/>
      <c r="J18" s="68"/>
      <c r="K18" s="68"/>
      <c r="L18" s="68"/>
      <c r="M18" s="68"/>
      <c r="N18" s="68"/>
      <c r="O18" s="68"/>
      <c r="P18" s="68"/>
      <c r="Q18" s="68"/>
    </row>
    <row r="19" spans="2:17" x14ac:dyDescent="0.25">
      <c r="B19" s="68" t="s">
        <v>140</v>
      </c>
      <c r="C19" s="68"/>
      <c r="D19" s="68"/>
      <c r="E19" s="68"/>
      <c r="F19" s="68"/>
      <c r="G19" s="68"/>
      <c r="H19" s="68"/>
      <c r="I19" s="68"/>
      <c r="J19" s="68"/>
      <c r="K19" s="68"/>
      <c r="L19" s="68"/>
      <c r="M19" s="68"/>
      <c r="N19" s="68"/>
      <c r="O19" s="68"/>
      <c r="P19" s="68"/>
      <c r="Q19" s="68"/>
    </row>
    <row r="20" spans="2:17" x14ac:dyDescent="0.25">
      <c r="B20" s="68"/>
      <c r="C20" s="68"/>
      <c r="D20" s="68"/>
      <c r="E20" s="68"/>
      <c r="F20" s="68"/>
      <c r="G20" s="68"/>
      <c r="H20" s="68"/>
      <c r="I20" s="68"/>
      <c r="J20" s="68"/>
      <c r="K20" s="68"/>
      <c r="L20" s="68"/>
      <c r="M20" s="68"/>
      <c r="N20" s="68"/>
      <c r="O20" s="68"/>
      <c r="P20" s="68"/>
      <c r="Q20" s="68"/>
    </row>
    <row r="21" spans="2:17" x14ac:dyDescent="0.25">
      <c r="B21" s="69" t="s">
        <v>141</v>
      </c>
      <c r="C21" s="69"/>
      <c r="D21" s="69"/>
      <c r="E21" s="69"/>
      <c r="F21" s="69"/>
      <c r="G21" s="69"/>
      <c r="H21" s="69"/>
      <c r="I21" s="69"/>
      <c r="J21" s="69"/>
      <c r="K21" s="69"/>
      <c r="L21" s="69"/>
      <c r="M21" s="69"/>
      <c r="N21" s="69"/>
      <c r="O21" s="69"/>
      <c r="P21" s="69"/>
      <c r="Q21" s="69"/>
    </row>
    <row r="22" spans="2:17" x14ac:dyDescent="0.25">
      <c r="B22" s="68" t="s">
        <v>142</v>
      </c>
      <c r="C22" s="68"/>
      <c r="D22" s="68"/>
      <c r="E22" s="68"/>
      <c r="F22" s="68"/>
      <c r="G22" s="68"/>
      <c r="H22" s="68"/>
      <c r="I22" s="68"/>
      <c r="J22" s="68"/>
      <c r="K22" s="68"/>
      <c r="L22" s="68"/>
      <c r="M22" s="68"/>
      <c r="N22" s="68"/>
      <c r="O22" s="68"/>
      <c r="P22" s="68"/>
      <c r="Q22" s="68"/>
    </row>
    <row r="23" spans="2:17" x14ac:dyDescent="0.25">
      <c r="B23" s="68" t="s">
        <v>143</v>
      </c>
      <c r="C23" s="68"/>
      <c r="D23" s="68"/>
      <c r="E23" s="68"/>
      <c r="F23" s="68"/>
      <c r="G23" s="68"/>
      <c r="H23" s="68"/>
      <c r="I23" s="68"/>
      <c r="J23" s="68"/>
      <c r="K23" s="68"/>
      <c r="L23" s="68"/>
      <c r="M23" s="68"/>
      <c r="N23" s="68"/>
      <c r="O23" s="68"/>
      <c r="P23" s="68"/>
      <c r="Q23" s="68"/>
    </row>
    <row r="24" spans="2:17" x14ac:dyDescent="0.25">
      <c r="B24" s="68" t="s">
        <v>144</v>
      </c>
      <c r="C24" s="68"/>
      <c r="D24" s="68"/>
      <c r="E24" s="68"/>
      <c r="F24" s="68"/>
      <c r="G24" s="68"/>
      <c r="H24" s="68"/>
      <c r="I24" s="68"/>
      <c r="J24" s="68"/>
      <c r="K24" s="68"/>
      <c r="L24" s="68"/>
      <c r="M24" s="68"/>
      <c r="N24" s="68"/>
      <c r="O24" s="68"/>
      <c r="P24" s="68"/>
      <c r="Q24" s="68"/>
    </row>
  </sheetData>
  <sheetProtection algorithmName="SHA-512" hashValue="NoT7/dzsR7wxOreqbcufeBvYxywX0PYUmMwA0LRvntyFftQvspuWiOwFmHUwKUPIjuFUiZvLV09FvoxBAoMoUA==" saltValue="TtqAHH52TWaAw6bWHKTmOA==" spinCount="100000" sheet="1" objects="1" scenarios="1"/>
  <mergeCells count="16">
    <mergeCell ref="B21:Q21"/>
    <mergeCell ref="B22:Q22"/>
    <mergeCell ref="B23:Q23"/>
    <mergeCell ref="B24:Q24"/>
    <mergeCell ref="B15:Q15"/>
    <mergeCell ref="B16:Q16"/>
    <mergeCell ref="B17:Q17"/>
    <mergeCell ref="B18:Q18"/>
    <mergeCell ref="B19:Q19"/>
    <mergeCell ref="B20:Q20"/>
    <mergeCell ref="B14:Q14"/>
    <mergeCell ref="B9:Q9"/>
    <mergeCell ref="B10:Q10"/>
    <mergeCell ref="B11:Q11"/>
    <mergeCell ref="B12:Q12"/>
    <mergeCell ref="B13:Q13"/>
  </mergeCells>
  <pageMargins left="0.7" right="0.7" top="0.75" bottom="0.75" header="0.3" footer="0.3"/>
  <headerFooter>
    <oddHeader>&amp;C&amp;"Aptos"&amp;12&amp;KFF0000 OFFICIAL&amp;1#_x000D_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B94DB-0FF6-4C56-A4D9-4E33A5B49D54}">
  <dimension ref="B1:O31"/>
  <sheetViews>
    <sheetView zoomScale="80" workbookViewId="0">
      <selection activeCell="P11" sqref="P11"/>
    </sheetView>
  </sheetViews>
  <sheetFormatPr defaultColWidth="8.85546875" defaultRowHeight="15" x14ac:dyDescent="0.25"/>
  <cols>
    <col min="1" max="1" width="8.85546875" style="2"/>
    <col min="2" max="11" width="12.85546875" style="2" customWidth="1"/>
    <col min="12" max="12" width="5.42578125" style="2" customWidth="1"/>
    <col min="13" max="16384" width="8.85546875" style="2"/>
  </cols>
  <sheetData>
    <row r="1" spans="2:11" ht="14.45" customHeight="1" x14ac:dyDescent="0.25"/>
    <row r="2" spans="2:11" ht="24" x14ac:dyDescent="0.4">
      <c r="B2" s="3" t="s">
        <v>146</v>
      </c>
    </row>
    <row r="3" spans="2:11" ht="4.7" customHeight="1" thickBot="1" x14ac:dyDescent="0.3"/>
    <row r="4" spans="2:11" x14ac:dyDescent="0.25">
      <c r="B4" s="10"/>
      <c r="C4" s="4"/>
      <c r="D4" s="4"/>
      <c r="E4" s="4"/>
      <c r="F4" s="4"/>
      <c r="G4" s="4"/>
      <c r="H4" s="4"/>
      <c r="I4" s="4"/>
      <c r="J4" s="4"/>
      <c r="K4" s="5"/>
    </row>
    <row r="5" spans="2:11" ht="15.75" x14ac:dyDescent="0.25">
      <c r="B5" s="13" t="s">
        <v>147</v>
      </c>
      <c r="C5" s="6"/>
      <c r="D5" s="6"/>
      <c r="E5" s="6"/>
      <c r="F5" s="6"/>
      <c r="G5" s="6"/>
      <c r="H5" s="6"/>
      <c r="I5" s="6"/>
      <c r="J5" s="6"/>
      <c r="K5" s="7"/>
    </row>
    <row r="6" spans="2:11" x14ac:dyDescent="0.25">
      <c r="B6" s="11" t="s">
        <v>114</v>
      </c>
      <c r="C6" s="6"/>
      <c r="D6" s="6"/>
      <c r="E6" s="6"/>
      <c r="F6" s="6"/>
      <c r="G6" s="6"/>
      <c r="H6" s="6"/>
      <c r="I6" s="6"/>
      <c r="J6" s="6"/>
      <c r="K6" s="7"/>
    </row>
    <row r="7" spans="2:11" x14ac:dyDescent="0.25">
      <c r="B7" s="11" t="s">
        <v>104</v>
      </c>
      <c r="C7" s="6"/>
      <c r="D7" s="6"/>
      <c r="E7" s="6"/>
      <c r="F7" s="6"/>
      <c r="G7" s="6"/>
      <c r="H7" s="6"/>
      <c r="I7" s="6"/>
      <c r="J7" s="6"/>
      <c r="K7" s="7"/>
    </row>
    <row r="8" spans="2:11" x14ac:dyDescent="0.25">
      <c r="B8" s="11" t="s">
        <v>40</v>
      </c>
      <c r="C8" s="6"/>
      <c r="D8" s="6"/>
      <c r="E8" s="6"/>
      <c r="F8" s="6"/>
      <c r="G8" s="6"/>
      <c r="H8" s="6"/>
      <c r="I8" s="6"/>
      <c r="J8" s="6"/>
      <c r="K8" s="7"/>
    </row>
    <row r="9" spans="2:11" x14ac:dyDescent="0.25">
      <c r="B9" s="11" t="s">
        <v>1</v>
      </c>
      <c r="C9" s="6"/>
      <c r="D9" s="6"/>
      <c r="E9" s="6"/>
      <c r="F9" s="6"/>
      <c r="G9" s="6"/>
      <c r="H9" s="6"/>
      <c r="I9" s="6"/>
      <c r="J9" s="6"/>
      <c r="K9" s="7"/>
    </row>
    <row r="10" spans="2:11" x14ac:dyDescent="0.25">
      <c r="B10" s="11"/>
      <c r="C10" s="6"/>
      <c r="D10" s="6"/>
      <c r="E10" s="6"/>
      <c r="F10" s="6"/>
      <c r="G10" s="6"/>
      <c r="H10" s="6"/>
      <c r="I10" s="6"/>
      <c r="J10" s="6"/>
      <c r="K10" s="7"/>
    </row>
    <row r="11" spans="2:11" ht="15.75" x14ac:dyDescent="0.25">
      <c r="B11" s="13" t="s">
        <v>148</v>
      </c>
      <c r="C11" s="6"/>
      <c r="D11" s="6"/>
      <c r="E11" s="6"/>
      <c r="F11" s="6"/>
      <c r="G11" s="6"/>
      <c r="H11" s="6"/>
      <c r="I11" s="6"/>
      <c r="J11" s="6"/>
      <c r="K11" s="7"/>
    </row>
    <row r="12" spans="2:11" x14ac:dyDescent="0.25">
      <c r="B12" s="11" t="s">
        <v>0</v>
      </c>
      <c r="C12" s="6"/>
      <c r="D12" s="6"/>
      <c r="E12" s="6"/>
      <c r="F12" s="6"/>
      <c r="G12" s="6"/>
      <c r="H12" s="6"/>
      <c r="I12" s="6"/>
      <c r="J12" s="6"/>
      <c r="K12" s="7"/>
    </row>
    <row r="13" spans="2:11" ht="8.4499999999999993" customHeight="1" x14ac:dyDescent="0.25">
      <c r="B13" s="11"/>
      <c r="C13" s="6"/>
      <c r="D13" s="6"/>
      <c r="E13" s="6"/>
      <c r="F13" s="6"/>
      <c r="G13" s="6"/>
      <c r="H13" s="6"/>
      <c r="I13" s="6"/>
      <c r="J13" s="6"/>
      <c r="K13" s="7"/>
    </row>
    <row r="14" spans="2:11" x14ac:dyDescent="0.25">
      <c r="B14" s="11" t="s">
        <v>105</v>
      </c>
      <c r="C14" s="6"/>
      <c r="D14" s="6"/>
      <c r="E14" s="6"/>
      <c r="F14" s="6"/>
      <c r="G14" s="6"/>
      <c r="H14" s="6"/>
      <c r="I14" s="6"/>
      <c r="J14" s="6"/>
      <c r="K14" s="7"/>
    </row>
    <row r="15" spans="2:11" x14ac:dyDescent="0.25">
      <c r="B15" s="11" t="s">
        <v>106</v>
      </c>
      <c r="C15" s="6"/>
      <c r="D15" s="6"/>
      <c r="E15" s="6"/>
      <c r="F15" s="6"/>
      <c r="G15" s="6"/>
      <c r="H15" s="6"/>
      <c r="I15" s="6"/>
      <c r="J15" s="6"/>
      <c r="K15" s="7"/>
    </row>
    <row r="16" spans="2:11" ht="8.4499999999999993" customHeight="1" x14ac:dyDescent="0.25">
      <c r="B16" s="11"/>
      <c r="C16" s="6"/>
      <c r="D16" s="6"/>
      <c r="E16" s="6"/>
      <c r="F16" s="6"/>
      <c r="G16" s="6"/>
      <c r="H16" s="6"/>
      <c r="I16" s="6"/>
      <c r="J16" s="6"/>
      <c r="K16" s="7"/>
    </row>
    <row r="17" spans="2:15" x14ac:dyDescent="0.25">
      <c r="B17" s="11" t="s">
        <v>42</v>
      </c>
      <c r="C17" s="6"/>
      <c r="D17" s="6"/>
      <c r="E17" s="6"/>
      <c r="F17" s="6"/>
      <c r="G17" s="6"/>
      <c r="H17" s="6"/>
      <c r="I17" s="6"/>
      <c r="J17" s="6"/>
      <c r="K17" s="7"/>
    </row>
    <row r="18" spans="2:15" x14ac:dyDescent="0.25">
      <c r="B18" s="11" t="s">
        <v>41</v>
      </c>
      <c r="C18" s="6"/>
      <c r="D18" s="6"/>
      <c r="E18" s="6"/>
      <c r="F18" s="6"/>
      <c r="G18" s="6"/>
      <c r="H18" s="6"/>
      <c r="I18" s="6"/>
      <c r="J18" s="6"/>
      <c r="K18" s="7"/>
    </row>
    <row r="19" spans="2:15" ht="8.4499999999999993" customHeight="1" x14ac:dyDescent="0.25">
      <c r="B19" s="11"/>
      <c r="C19" s="6"/>
      <c r="D19" s="6"/>
      <c r="E19" s="6"/>
      <c r="F19" s="6"/>
      <c r="G19" s="6"/>
      <c r="H19" s="6"/>
      <c r="I19" s="6"/>
      <c r="J19" s="6"/>
      <c r="K19" s="7"/>
    </row>
    <row r="20" spans="2:15" ht="14.45" customHeight="1" x14ac:dyDescent="0.25">
      <c r="B20" s="11" t="s">
        <v>150</v>
      </c>
      <c r="C20" s="6"/>
      <c r="D20" s="6"/>
      <c r="E20" s="6"/>
      <c r="F20" s="6"/>
      <c r="G20" s="6"/>
      <c r="H20" s="6"/>
      <c r="I20" s="6"/>
      <c r="J20" s="6"/>
      <c r="K20" s="7"/>
    </row>
    <row r="21" spans="2:15" ht="15" customHeight="1" x14ac:dyDescent="0.25">
      <c r="B21" s="11" t="s">
        <v>43</v>
      </c>
      <c r="C21" s="6"/>
      <c r="D21" s="6"/>
      <c r="E21" s="6"/>
      <c r="F21" s="6"/>
      <c r="G21" s="6"/>
      <c r="H21" s="6"/>
      <c r="I21" s="6"/>
      <c r="J21" s="6"/>
      <c r="K21" s="7"/>
    </row>
    <row r="22" spans="2:15" ht="15" customHeight="1" thickBot="1" x14ac:dyDescent="0.3">
      <c r="B22" s="11"/>
      <c r="C22" s="6"/>
      <c r="D22" s="6"/>
      <c r="E22" s="6"/>
      <c r="F22" s="6"/>
      <c r="G22" s="6"/>
      <c r="H22" s="6"/>
      <c r="I22" s="6"/>
      <c r="J22" s="6"/>
      <c r="K22" s="7"/>
    </row>
    <row r="23" spans="2:15" ht="15.75" x14ac:dyDescent="0.25">
      <c r="B23" s="13" t="s">
        <v>39</v>
      </c>
      <c r="C23" s="6"/>
      <c r="D23" s="6"/>
      <c r="E23" s="6"/>
      <c r="F23" s="6"/>
      <c r="G23" s="6"/>
      <c r="H23" s="6"/>
      <c r="I23" s="6"/>
      <c r="J23" s="6"/>
      <c r="K23" s="7"/>
      <c r="M23" s="72" t="s">
        <v>2</v>
      </c>
      <c r="N23" s="73"/>
      <c r="O23" s="74"/>
    </row>
    <row r="24" spans="2:15" ht="15.75" thickBot="1" x14ac:dyDescent="0.3">
      <c r="B24" s="11" t="s">
        <v>149</v>
      </c>
      <c r="C24" s="6"/>
      <c r="D24" s="6"/>
      <c r="E24" s="6"/>
      <c r="F24" s="6"/>
      <c r="G24" s="6"/>
      <c r="H24" s="6"/>
      <c r="I24" s="6"/>
      <c r="J24" s="6"/>
      <c r="K24" s="7"/>
      <c r="M24" s="75"/>
      <c r="N24" s="76"/>
      <c r="O24" s="77"/>
    </row>
    <row r="25" spans="2:15" ht="4.7" customHeight="1" thickBot="1" x14ac:dyDescent="0.3">
      <c r="B25" s="12"/>
      <c r="C25" s="8"/>
      <c r="D25" s="8"/>
      <c r="E25" s="8"/>
      <c r="F25" s="8"/>
      <c r="G25" s="8"/>
      <c r="H25" s="8"/>
      <c r="I25" s="8"/>
      <c r="J25" s="8"/>
      <c r="K25" s="9"/>
    </row>
    <row r="26" spans="2:15" ht="9.6" customHeight="1" x14ac:dyDescent="0.25"/>
    <row r="27" spans="2:15" x14ac:dyDescent="0.25">
      <c r="M27" s="47"/>
    </row>
    <row r="29" spans="2:15" ht="9.6" customHeight="1" x14ac:dyDescent="0.25"/>
    <row r="30" spans="2:15" ht="14.45" customHeight="1" x14ac:dyDescent="0.25"/>
    <row r="31" spans="2:15" ht="15" customHeight="1" x14ac:dyDescent="0.25"/>
  </sheetData>
  <sheetProtection algorithmName="SHA-512" hashValue="tBSL3qKzOFQTy1Cw/pXCaCWrN/peuIQRH+kLQpz4jyoHPn292SxQrC1yXKqGulZzfj/xH7UqJ3B2L6fpXNSPRw==" saltValue="DRiHEJHFu0sVXc6p3Eu+6w==" spinCount="100000" sheet="1" objects="1" scenarios="1"/>
  <mergeCells count="1">
    <mergeCell ref="M23:O24"/>
  </mergeCells>
  <hyperlinks>
    <hyperlink ref="M23:O24" location="Survey!A1" display="Get started" xr:uid="{3F8DBA3C-529F-4394-BA42-C7C3B4417819}"/>
  </hyperlinks>
  <pageMargins left="0.7" right="0.7" top="0.75" bottom="0.75" header="0.3" footer="0.3"/>
  <headerFooter>
    <oddHeader>&amp;C&amp;"Aptos"&amp;12&amp;KFF0000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5167A-2BF3-4644-A2BC-5063F11CE04B}">
  <sheetPr>
    <pageSetUpPr fitToPage="1"/>
  </sheetPr>
  <dimension ref="C2:H46"/>
  <sheetViews>
    <sheetView tabSelected="1" zoomScale="80" workbookViewId="0">
      <selection activeCell="F21" sqref="F21"/>
    </sheetView>
  </sheetViews>
  <sheetFormatPr defaultColWidth="8.85546875" defaultRowHeight="15" x14ac:dyDescent="0.25"/>
  <cols>
    <col min="1" max="3" width="8.85546875" style="1"/>
    <col min="4" max="5" width="14.42578125" style="1" customWidth="1"/>
    <col min="6" max="6" width="51.140625" style="1" customWidth="1"/>
    <col min="7" max="8" width="20.140625" style="1" customWidth="1"/>
    <col min="9" max="16384" width="8.85546875" style="1"/>
  </cols>
  <sheetData>
    <row r="2" spans="3:8" ht="24" x14ac:dyDescent="0.4">
      <c r="C2" s="14" t="s">
        <v>151</v>
      </c>
    </row>
    <row r="4" spans="3:8" x14ac:dyDescent="0.25">
      <c r="C4" s="15" t="s">
        <v>152</v>
      </c>
    </row>
    <row r="5" spans="3:8" ht="4.3499999999999996" customHeight="1" thickBot="1" x14ac:dyDescent="0.3"/>
    <row r="6" spans="3:8" x14ac:dyDescent="0.25">
      <c r="C6" s="51" t="s">
        <v>107</v>
      </c>
      <c r="D6" s="52"/>
      <c r="E6" s="52"/>
      <c r="F6" s="52"/>
      <c r="G6" s="52"/>
      <c r="H6" s="53"/>
    </row>
    <row r="7" spans="3:8" x14ac:dyDescent="0.25">
      <c r="C7" s="11"/>
      <c r="D7" s="54"/>
      <c r="E7" s="54"/>
      <c r="F7" s="54"/>
      <c r="G7" s="54"/>
      <c r="H7" s="55"/>
    </row>
    <row r="8" spans="3:8" x14ac:dyDescent="0.25">
      <c r="C8" s="11"/>
      <c r="D8" s="54"/>
      <c r="E8" s="54"/>
      <c r="F8" s="54"/>
      <c r="G8" s="54"/>
      <c r="H8" s="55"/>
    </row>
    <row r="9" spans="3:8" x14ac:dyDescent="0.25">
      <c r="C9" s="11"/>
      <c r="D9" s="54"/>
      <c r="E9" s="54"/>
      <c r="F9" s="54"/>
      <c r="G9" s="54"/>
      <c r="H9" s="55"/>
    </row>
    <row r="10" spans="3:8" ht="15.75" thickBot="1" x14ac:dyDescent="0.3">
      <c r="C10" s="12"/>
      <c r="D10" s="56"/>
      <c r="E10" s="56"/>
      <c r="F10" s="56"/>
      <c r="G10" s="56"/>
      <c r="H10" s="57"/>
    </row>
    <row r="12" spans="3:8" x14ac:dyDescent="0.25">
      <c r="C12" s="15" t="s">
        <v>34</v>
      </c>
    </row>
    <row r="13" spans="3:8" ht="4.7" customHeight="1" thickBot="1" x14ac:dyDescent="0.3">
      <c r="C13" s="15"/>
    </row>
    <row r="14" spans="3:8" ht="15.75" thickBot="1" x14ac:dyDescent="0.3">
      <c r="C14" s="16" t="s">
        <v>35</v>
      </c>
      <c r="D14" s="1" t="s">
        <v>4</v>
      </c>
      <c r="F14" s="84"/>
      <c r="G14" s="85"/>
      <c r="H14" s="86"/>
    </row>
    <row r="15" spans="3:8" x14ac:dyDescent="0.25">
      <c r="C15" s="16"/>
    </row>
    <row r="16" spans="3:8" x14ac:dyDescent="0.25">
      <c r="C16" s="16"/>
    </row>
    <row r="17" spans="3:8" x14ac:dyDescent="0.25">
      <c r="C17" s="16" t="s">
        <v>36</v>
      </c>
      <c r="D17" s="1" t="s">
        <v>78</v>
      </c>
    </row>
    <row r="18" spans="3:8" ht="15.75" thickBot="1" x14ac:dyDescent="0.3">
      <c r="C18" s="16"/>
      <c r="D18" s="1" t="s">
        <v>102</v>
      </c>
    </row>
    <row r="19" spans="3:8" ht="15.75" thickBot="1" x14ac:dyDescent="0.3">
      <c r="C19" s="16"/>
      <c r="D19" s="1" t="s">
        <v>103</v>
      </c>
      <c r="G19" s="84"/>
      <c r="H19" s="86"/>
    </row>
    <row r="20" spans="3:8" x14ac:dyDescent="0.25">
      <c r="C20" s="16"/>
    </row>
    <row r="21" spans="3:8" ht="15.75" thickBot="1" x14ac:dyDescent="0.3">
      <c r="C21" s="16"/>
    </row>
    <row r="22" spans="3:8" ht="15.75" thickBot="1" x14ac:dyDescent="0.3">
      <c r="C22" s="16" t="s">
        <v>44</v>
      </c>
      <c r="D22" s="1" t="s">
        <v>10</v>
      </c>
      <c r="G22" s="78"/>
      <c r="H22" s="79"/>
    </row>
    <row r="23" spans="3:8" x14ac:dyDescent="0.25">
      <c r="C23" s="16"/>
    </row>
    <row r="24" spans="3:8" x14ac:dyDescent="0.25">
      <c r="C24" s="16"/>
    </row>
    <row r="25" spans="3:8" ht="15.75" thickBot="1" x14ac:dyDescent="0.3">
      <c r="C25" s="16" t="s">
        <v>45</v>
      </c>
      <c r="D25" s="1" t="s">
        <v>90</v>
      </c>
    </row>
    <row r="26" spans="3:8" ht="15.75" thickBot="1" x14ac:dyDescent="0.3">
      <c r="C26" s="16"/>
      <c r="D26" s="1" t="s">
        <v>91</v>
      </c>
      <c r="G26" s="78"/>
      <c r="H26" s="79"/>
    </row>
    <row r="27" spans="3:8" x14ac:dyDescent="0.25">
      <c r="C27" s="16"/>
    </row>
    <row r="28" spans="3:8" x14ac:dyDescent="0.25">
      <c r="C28" s="16"/>
    </row>
    <row r="29" spans="3:8" ht="15.75" thickBot="1" x14ac:dyDescent="0.3">
      <c r="C29" s="16" t="s">
        <v>46</v>
      </c>
      <c r="D29" s="1" t="s">
        <v>27</v>
      </c>
    </row>
    <row r="30" spans="3:8" ht="15.75" thickBot="1" x14ac:dyDescent="0.3">
      <c r="C30" s="16"/>
      <c r="D30" s="1" t="s">
        <v>15</v>
      </c>
      <c r="G30" s="78"/>
      <c r="H30" s="79"/>
    </row>
    <row r="31" spans="3:8" x14ac:dyDescent="0.25">
      <c r="C31" s="16"/>
    </row>
    <row r="32" spans="3:8" x14ac:dyDescent="0.25">
      <c r="C32" s="16"/>
    </row>
    <row r="33" spans="3:8" x14ac:dyDescent="0.25">
      <c r="C33" s="16" t="s">
        <v>47</v>
      </c>
      <c r="D33" s="1" t="s">
        <v>20</v>
      </c>
    </row>
    <row r="34" spans="3:8" ht="15.75" thickBot="1" x14ac:dyDescent="0.3">
      <c r="C34" s="16"/>
      <c r="D34" s="1" t="s">
        <v>101</v>
      </c>
    </row>
    <row r="35" spans="3:8" ht="15.75" thickBot="1" x14ac:dyDescent="0.3">
      <c r="C35" s="16"/>
      <c r="D35" s="1" t="s">
        <v>113</v>
      </c>
      <c r="G35" s="78"/>
      <c r="H35" s="79"/>
    </row>
    <row r="36" spans="3:8" x14ac:dyDescent="0.25">
      <c r="C36" s="16"/>
    </row>
    <row r="37" spans="3:8" x14ac:dyDescent="0.25">
      <c r="C37" s="16"/>
    </row>
    <row r="38" spans="3:8" ht="15.75" thickBot="1" x14ac:dyDescent="0.3">
      <c r="C38" s="16" t="s">
        <v>48</v>
      </c>
      <c r="D38" s="1" t="s">
        <v>29</v>
      </c>
    </row>
    <row r="39" spans="3:8" ht="15.75" thickBot="1" x14ac:dyDescent="0.3">
      <c r="C39" s="16"/>
      <c r="D39" s="1" t="s">
        <v>30</v>
      </c>
      <c r="G39" s="78"/>
      <c r="H39" s="79"/>
    </row>
    <row r="40" spans="3:8" x14ac:dyDescent="0.25">
      <c r="C40" s="16"/>
    </row>
    <row r="41" spans="3:8" ht="15.75" thickBot="1" x14ac:dyDescent="0.3">
      <c r="C41" s="16"/>
    </row>
    <row r="42" spans="3:8" ht="15.75" thickBot="1" x14ac:dyDescent="0.3">
      <c r="C42" s="16" t="s">
        <v>49</v>
      </c>
      <c r="D42" s="1" t="s">
        <v>31</v>
      </c>
      <c r="G42" s="78"/>
      <c r="H42" s="79"/>
    </row>
    <row r="43" spans="3:8" x14ac:dyDescent="0.25">
      <c r="C43" s="16"/>
    </row>
    <row r="44" spans="3:8" ht="15.75" thickBot="1" x14ac:dyDescent="0.3">
      <c r="C44" s="16"/>
    </row>
    <row r="45" spans="3:8" x14ac:dyDescent="0.25">
      <c r="C45" s="16"/>
      <c r="G45" s="80" t="s">
        <v>50</v>
      </c>
      <c r="H45" s="81"/>
    </row>
    <row r="46" spans="3:8" ht="15.75" thickBot="1" x14ac:dyDescent="0.3">
      <c r="G46" s="82"/>
      <c r="H46" s="83"/>
    </row>
  </sheetData>
  <protectedRanges>
    <protectedRange sqref="G42" name="Answer_eight"/>
    <protectedRange sqref="G39" name="Answer_seven"/>
    <protectedRange sqref="G35" name="Answer_six"/>
    <protectedRange sqref="G30:H30" name="Answer_five"/>
    <protectedRange sqref="C6:H10" name="Answer_goals"/>
    <protectedRange sqref="F14" name="Answer_one"/>
    <protectedRange sqref="G19" name="Answer_two"/>
    <protectedRange sqref="G22" name="Answer_three"/>
    <protectedRange sqref="G26" name="Answer_four"/>
  </protectedRanges>
  <mergeCells count="9">
    <mergeCell ref="G39:H39"/>
    <mergeCell ref="G42:H42"/>
    <mergeCell ref="G45:H46"/>
    <mergeCell ref="F14:H14"/>
    <mergeCell ref="G19:H19"/>
    <mergeCell ref="G22:H22"/>
    <mergeCell ref="G26:H26"/>
    <mergeCell ref="G30:H30"/>
    <mergeCell ref="G35:H35"/>
  </mergeCells>
  <hyperlinks>
    <hyperlink ref="G45:H46" location="Results!A1" display="Show Results" xr:uid="{F41E68F1-DF76-4B6F-8340-04E795482037}"/>
  </hyperlinks>
  <pageMargins left="0.7" right="0.7" top="0.75" bottom="0.75" header="0.3" footer="0.3"/>
  <pageSetup paperSize="9" scale="62" orientation="portrait" r:id="rId1"/>
  <headerFooter>
    <oddHeader>&amp;C&amp;"Aptos"&amp;12&amp;KFF0000 OFFICIAL&amp;1#_x000D_</oddHeader>
  </headerFooter>
  <ignoredErrors>
    <ignoredError sqref="C14 C17 C22 C25 C29 C33 C38 C42" numberStoredAsText="1"/>
  </ignoredErrors>
  <extLst>
    <ext xmlns:x14="http://schemas.microsoft.com/office/spreadsheetml/2009/9/main" uri="{CCE6A557-97BC-4b89-ADB6-D9C93CAAB3DF}">
      <x14:dataValidations xmlns:xm="http://schemas.microsoft.com/office/excel/2006/main" count="8">
        <x14:dataValidation type="list" allowBlank="1" showInputMessage="1" showErrorMessage="1" xr:uid="{1B0C2F01-E250-4E36-A45A-E66F37BA4F5C}">
          <x14:formula1>
            <xm:f>Tables!$F$5:$F$12</xm:f>
          </x14:formula1>
          <xm:sqref>F14</xm:sqref>
        </x14:dataValidation>
        <x14:dataValidation type="list" allowBlank="1" showInputMessage="1" showErrorMessage="1" xr:uid="{4C41F79A-ACC8-45FA-B3C2-C04FE16088D8}">
          <x14:formula1>
            <xm:f>Tables!$F$18:$F$19</xm:f>
          </x14:formula1>
          <xm:sqref>G19:H19</xm:sqref>
        </x14:dataValidation>
        <x14:dataValidation type="list" allowBlank="1" showInputMessage="1" showErrorMessage="1" xr:uid="{E388E69C-C3F3-4526-8B54-B25BF6C5D865}">
          <x14:formula1>
            <xm:f>Tables!$F$22:$F$25</xm:f>
          </x14:formula1>
          <xm:sqref>G22:H22</xm:sqref>
        </x14:dataValidation>
        <x14:dataValidation type="list" allowBlank="1" showInputMessage="1" showErrorMessage="1" xr:uid="{FB2988E1-2C8A-438B-BACB-F2D9B75147FC}">
          <x14:formula1>
            <xm:f>Tables!$F$29:$F$32</xm:f>
          </x14:formula1>
          <xm:sqref>G26:H26</xm:sqref>
        </x14:dataValidation>
        <x14:dataValidation type="list" allowBlank="1" showInputMessage="1" showErrorMessage="1" xr:uid="{FBB795AC-02B1-4FDA-B40F-B3CC38E3A394}">
          <x14:formula1>
            <xm:f>Tables!$F$36:$F$43</xm:f>
          </x14:formula1>
          <xm:sqref>G30:H30</xm:sqref>
        </x14:dataValidation>
        <x14:dataValidation type="list" allowBlank="1" showInputMessage="1" showErrorMessage="1" xr:uid="{9B45FA3B-56FD-40EE-A5CE-8BEC654503F2}">
          <x14:formula1>
            <xm:f>Tables!$F$48:$F$52</xm:f>
          </x14:formula1>
          <xm:sqref>G35:H35</xm:sqref>
        </x14:dataValidation>
        <x14:dataValidation type="list" allowBlank="1" showInputMessage="1" showErrorMessage="1" xr:uid="{7E751A1A-53CC-4008-94D8-7040E27F5D7A}">
          <x14:formula1>
            <xm:f>Tables!$F$56:$F$59</xm:f>
          </x14:formula1>
          <xm:sqref>G39:H39</xm:sqref>
        </x14:dataValidation>
        <x14:dataValidation type="list" allowBlank="1" showInputMessage="1" showErrorMessage="1" xr:uid="{86A01702-8D4A-4DF8-8E92-89F37D7F4F3C}">
          <x14:formula1>
            <xm:f>Tables!$F$62:$F$64</xm:f>
          </x14:formula1>
          <xm:sqref>G42:H42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6F148-1F6B-4AC2-9B29-092D318E9661}">
  <sheetPr>
    <pageSetUpPr fitToPage="1"/>
  </sheetPr>
  <dimension ref="B2:S51"/>
  <sheetViews>
    <sheetView zoomScale="60" zoomScaleNormal="60" workbookViewId="0">
      <selection activeCell="F21" sqref="F21"/>
    </sheetView>
  </sheetViews>
  <sheetFormatPr defaultColWidth="8.85546875" defaultRowHeight="15" x14ac:dyDescent="0.25"/>
  <cols>
    <col min="1" max="2" width="8.85546875" style="1"/>
    <col min="3" max="7" width="18.42578125" style="1" customWidth="1"/>
    <col min="8" max="8" width="33.5703125" style="1" customWidth="1"/>
    <col min="9" max="9" width="18.42578125" style="1" customWidth="1"/>
    <col min="10" max="10" width="70.42578125" style="1" bestFit="1" customWidth="1"/>
    <col min="11" max="19" width="8.85546875" style="1"/>
    <col min="20" max="20" width="4.42578125" style="1" customWidth="1"/>
    <col min="21" max="16384" width="8.85546875" style="1"/>
  </cols>
  <sheetData>
    <row r="2" spans="2:2" ht="24" x14ac:dyDescent="0.4">
      <c r="B2" s="14" t="s">
        <v>56</v>
      </c>
    </row>
    <row r="4" spans="2:2" ht="18.75" x14ac:dyDescent="0.3">
      <c r="B4" s="41" t="s">
        <v>55</v>
      </c>
    </row>
    <row r="5" spans="2:2" ht="18.75" x14ac:dyDescent="0.3">
      <c r="B5" s="42" t="s">
        <v>96</v>
      </c>
    </row>
    <row r="6" spans="2:2" ht="7.7" customHeight="1" x14ac:dyDescent="0.3">
      <c r="B6" s="42"/>
    </row>
    <row r="7" spans="2:2" ht="18.75" x14ac:dyDescent="0.3">
      <c r="B7" s="42" t="s">
        <v>108</v>
      </c>
    </row>
    <row r="8" spans="2:2" ht="7.7" customHeight="1" x14ac:dyDescent="0.3">
      <c r="B8" s="42"/>
    </row>
    <row r="9" spans="2:2" ht="18.75" x14ac:dyDescent="0.3">
      <c r="B9" s="42" t="s">
        <v>109</v>
      </c>
    </row>
    <row r="10" spans="2:2" ht="18.75" x14ac:dyDescent="0.3">
      <c r="B10" s="42" t="s">
        <v>100</v>
      </c>
    </row>
    <row r="11" spans="2:2" ht="7.7" customHeight="1" x14ac:dyDescent="0.3">
      <c r="B11" s="42"/>
    </row>
    <row r="12" spans="2:2" ht="18.75" x14ac:dyDescent="0.3">
      <c r="B12" s="41" t="s">
        <v>110</v>
      </c>
    </row>
    <row r="13" spans="2:2" ht="18.75" x14ac:dyDescent="0.3">
      <c r="B13" s="41" t="s">
        <v>129</v>
      </c>
    </row>
    <row r="14" spans="2:2" ht="9" customHeight="1" x14ac:dyDescent="0.3">
      <c r="B14" s="42"/>
    </row>
    <row r="15" spans="2:2" ht="18.75" x14ac:dyDescent="0.3">
      <c r="B15" s="41" t="s">
        <v>111</v>
      </c>
    </row>
    <row r="16" spans="2:2" ht="15.75" x14ac:dyDescent="0.25">
      <c r="B16" s="24"/>
    </row>
    <row r="17" spans="2:19" s="25" customFormat="1" ht="21.6" customHeight="1" x14ac:dyDescent="0.25">
      <c r="B17" s="43" t="s">
        <v>57</v>
      </c>
      <c r="C17" s="44"/>
      <c r="D17" s="44"/>
      <c r="E17" s="44"/>
      <c r="F17" s="44"/>
      <c r="G17" s="44"/>
      <c r="H17" s="44"/>
      <c r="I17" s="45"/>
      <c r="J17" s="45" t="s">
        <v>58</v>
      </c>
      <c r="L17" s="64" t="s">
        <v>73</v>
      </c>
      <c r="M17" s="64"/>
      <c r="N17" s="64"/>
      <c r="O17" s="64"/>
      <c r="P17" s="64"/>
      <c r="Q17" s="64"/>
      <c r="R17" s="64"/>
      <c r="S17" s="64"/>
    </row>
    <row r="18" spans="2:19" s="25" customFormat="1" ht="27.6" customHeight="1" x14ac:dyDescent="0.25">
      <c r="B18" s="62" t="s">
        <v>67</v>
      </c>
      <c r="C18" s="46" t="str">
        <f>Tables!K69</f>
        <v>Staff training and awareness education</v>
      </c>
      <c r="D18" s="46"/>
      <c r="E18" s="46"/>
      <c r="F18" s="46"/>
      <c r="G18" s="46"/>
      <c r="H18" s="46"/>
      <c r="I18" s="46"/>
      <c r="J18" s="46" t="str">
        <f>Tables!M69</f>
        <v xml:space="preserve"> </v>
      </c>
      <c r="L18" s="65" t="str">
        <f>Tables!P69</f>
        <v xml:space="preserve"> </v>
      </c>
      <c r="M18" s="65"/>
      <c r="N18" s="65"/>
      <c r="O18" s="65"/>
      <c r="P18" s="65"/>
      <c r="Q18" s="65"/>
      <c r="R18" s="65"/>
      <c r="S18" s="65"/>
    </row>
    <row r="19" spans="2:19" s="25" customFormat="1" ht="27.6" customHeight="1" x14ac:dyDescent="0.25">
      <c r="B19" s="62"/>
      <c r="C19" s="46" t="str">
        <f>Tables!K70</f>
        <v xml:space="preserve">Changing production methods to reduce waste </v>
      </c>
      <c r="D19" s="46"/>
      <c r="E19" s="46"/>
      <c r="F19" s="46"/>
      <c r="G19" s="46"/>
      <c r="H19" s="46"/>
      <c r="I19" s="46"/>
      <c r="J19" s="46" t="str">
        <f>Tables!M70</f>
        <v xml:space="preserve"> </v>
      </c>
      <c r="L19" s="65"/>
      <c r="M19" s="65"/>
      <c r="N19" s="65"/>
      <c r="O19" s="65"/>
      <c r="P19" s="65"/>
      <c r="Q19" s="65"/>
      <c r="R19" s="65"/>
      <c r="S19" s="65"/>
    </row>
    <row r="20" spans="2:19" s="25" customFormat="1" ht="27.6" customHeight="1" x14ac:dyDescent="0.25">
      <c r="B20" s="62"/>
      <c r="C20" s="46" t="str">
        <f>Tables!K71</f>
        <v>Shelf-life extension R&amp;D</v>
      </c>
      <c r="D20" s="46"/>
      <c r="E20" s="46"/>
      <c r="F20" s="46"/>
      <c r="G20" s="46"/>
      <c r="H20" s="46"/>
      <c r="I20" s="46"/>
      <c r="J20" s="46" t="str">
        <f>Tables!M71</f>
        <v xml:space="preserve"> </v>
      </c>
      <c r="L20" s="65"/>
      <c r="M20" s="65"/>
      <c r="N20" s="65"/>
      <c r="O20" s="65"/>
      <c r="P20" s="65"/>
      <c r="Q20" s="65"/>
      <c r="R20" s="65"/>
      <c r="S20" s="65"/>
    </row>
    <row r="21" spans="2:19" s="25" customFormat="1" ht="27.6" customHeight="1" x14ac:dyDescent="0.25">
      <c r="B21" s="62"/>
      <c r="C21" s="46" t="str">
        <f>Tables!K72</f>
        <v>Changing procurement, logistics, and operational solutions</v>
      </c>
      <c r="D21" s="46"/>
      <c r="E21" s="46"/>
      <c r="F21" s="46"/>
      <c r="G21" s="46"/>
      <c r="H21" s="46"/>
      <c r="I21" s="46"/>
      <c r="J21" s="46" t="str">
        <f>Tables!M72</f>
        <v xml:space="preserve"> </v>
      </c>
      <c r="L21" s="65"/>
      <c r="M21" s="65"/>
      <c r="N21" s="65"/>
      <c r="O21" s="65"/>
      <c r="P21" s="65"/>
      <c r="Q21" s="65"/>
      <c r="R21" s="65"/>
      <c r="S21" s="65"/>
    </row>
    <row r="22" spans="2:19" s="25" customFormat="1" ht="27.6" customHeight="1" x14ac:dyDescent="0.25">
      <c r="B22" s="62"/>
      <c r="C22" s="46" t="str">
        <f>Tables!K73</f>
        <v>New food product for human consumption - contract manufacture into wholesale B2B market</v>
      </c>
      <c r="D22" s="46"/>
      <c r="E22" s="46"/>
      <c r="F22" s="46"/>
      <c r="G22" s="46"/>
      <c r="H22" s="46"/>
      <c r="I22" s="46"/>
      <c r="J22" s="46" t="str">
        <f>Tables!M73</f>
        <v xml:space="preserve"> </v>
      </c>
      <c r="L22" s="65"/>
      <c r="M22" s="65"/>
      <c r="N22" s="65"/>
      <c r="O22" s="65"/>
      <c r="P22" s="65"/>
      <c r="Q22" s="65"/>
      <c r="R22" s="65"/>
      <c r="S22" s="65"/>
    </row>
    <row r="23" spans="2:19" s="25" customFormat="1" ht="27.6" customHeight="1" x14ac:dyDescent="0.25">
      <c r="B23" s="62"/>
      <c r="C23" s="46" t="str">
        <f>Tables!K74</f>
        <v>New food product for human consumption - self-manufacture into wholesale B2B market</v>
      </c>
      <c r="D23" s="46"/>
      <c r="E23" s="46"/>
      <c r="F23" s="46"/>
      <c r="G23" s="46"/>
      <c r="H23" s="46"/>
      <c r="I23" s="46"/>
      <c r="J23" s="46" t="str">
        <f>Tables!M74</f>
        <v xml:space="preserve"> </v>
      </c>
      <c r="L23" s="65"/>
      <c r="M23" s="65"/>
      <c r="N23" s="65"/>
      <c r="O23" s="65"/>
      <c r="P23" s="65"/>
      <c r="Q23" s="65"/>
      <c r="R23" s="65"/>
      <c r="S23" s="65"/>
    </row>
    <row r="24" spans="2:19" s="25" customFormat="1" ht="27.6" customHeight="1" x14ac:dyDescent="0.25">
      <c r="B24" s="62"/>
      <c r="C24" s="46" t="str">
        <f>Tables!K75</f>
        <v>New food product for human consumption - contract manufacture into retail market</v>
      </c>
      <c r="D24" s="46"/>
      <c r="E24" s="46"/>
      <c r="F24" s="46"/>
      <c r="G24" s="46"/>
      <c r="H24" s="46"/>
      <c r="I24" s="46"/>
      <c r="J24" s="46" t="str">
        <f>Tables!M75</f>
        <v xml:space="preserve"> </v>
      </c>
      <c r="L24" s="65"/>
      <c r="M24" s="65"/>
      <c r="N24" s="65"/>
      <c r="O24" s="65"/>
      <c r="P24" s="65"/>
      <c r="Q24" s="65"/>
      <c r="R24" s="65"/>
      <c r="S24" s="65"/>
    </row>
    <row r="25" spans="2:19" s="25" customFormat="1" ht="27.6" customHeight="1" x14ac:dyDescent="0.25">
      <c r="B25" s="62"/>
      <c r="C25" s="46" t="str">
        <f>Tables!K76</f>
        <v>New food product for human consumption - self-manufacture into retail market</v>
      </c>
      <c r="D25" s="46"/>
      <c r="E25" s="46"/>
      <c r="F25" s="46"/>
      <c r="G25" s="46"/>
      <c r="H25" s="46"/>
      <c r="I25" s="46"/>
      <c r="J25" s="46" t="str">
        <f>Tables!M76</f>
        <v xml:space="preserve"> </v>
      </c>
      <c r="L25" s="65"/>
      <c r="M25" s="65"/>
      <c r="N25" s="65"/>
      <c r="O25" s="65"/>
      <c r="P25" s="65"/>
      <c r="Q25" s="65"/>
      <c r="R25" s="65"/>
      <c r="S25" s="65"/>
    </row>
    <row r="26" spans="2:19" s="25" customFormat="1" ht="27.6" customHeight="1" x14ac:dyDescent="0.25">
      <c r="B26" s="60" t="s">
        <v>70</v>
      </c>
      <c r="C26" s="46" t="str">
        <f>Tables!K77</f>
        <v>Re-purposing aesthetically imperfect food (e.g. packaged carrot sticks)</v>
      </c>
      <c r="D26" s="46"/>
      <c r="E26" s="46"/>
      <c r="F26" s="46"/>
      <c r="G26" s="46"/>
      <c r="H26" s="46"/>
      <c r="I26" s="46"/>
      <c r="J26" s="46" t="str">
        <f>Tables!M77</f>
        <v xml:space="preserve"> </v>
      </c>
      <c r="L26" s="65"/>
      <c r="M26" s="65"/>
      <c r="N26" s="65"/>
      <c r="O26" s="65"/>
      <c r="P26" s="65"/>
      <c r="Q26" s="65"/>
      <c r="R26" s="65"/>
      <c r="S26" s="65"/>
    </row>
    <row r="27" spans="2:19" s="25" customFormat="1" ht="27.6" customHeight="1" x14ac:dyDescent="0.25">
      <c r="B27" s="61"/>
      <c r="C27" s="46" t="str">
        <f>Tables!K78</f>
        <v>Composting (on-site/in-house)</v>
      </c>
      <c r="D27" s="46"/>
      <c r="E27" s="46"/>
      <c r="F27" s="46"/>
      <c r="G27" s="46"/>
      <c r="H27" s="46"/>
      <c r="I27" s="46"/>
      <c r="J27" s="46" t="str">
        <f>Tables!M78</f>
        <v xml:space="preserve"> </v>
      </c>
      <c r="L27" s="65"/>
      <c r="M27" s="65"/>
      <c r="N27" s="65"/>
      <c r="O27" s="65"/>
      <c r="P27" s="65"/>
      <c r="Q27" s="65"/>
      <c r="R27" s="65"/>
      <c r="S27" s="65"/>
    </row>
    <row r="28" spans="2:19" s="25" customFormat="1" ht="27.6" customHeight="1" x14ac:dyDescent="0.25">
      <c r="B28" s="61"/>
      <c r="C28" s="46" t="str">
        <f>Tables!K79</f>
        <v>Vermicompost (on-site/in-house)</v>
      </c>
      <c r="D28" s="46"/>
      <c r="E28" s="46"/>
      <c r="F28" s="46"/>
      <c r="G28" s="46"/>
      <c r="H28" s="46"/>
      <c r="I28" s="46"/>
      <c r="J28" s="46" t="str">
        <f>Tables!M79</f>
        <v xml:space="preserve"> </v>
      </c>
      <c r="L28" s="65"/>
      <c r="M28" s="65"/>
      <c r="N28" s="65"/>
      <c r="O28" s="65"/>
      <c r="P28" s="65"/>
      <c r="Q28" s="65"/>
      <c r="R28" s="65"/>
      <c r="S28" s="65"/>
    </row>
    <row r="29" spans="2:19" s="25" customFormat="1" ht="27.6" customHeight="1" x14ac:dyDescent="0.25">
      <c r="B29" s="61"/>
      <c r="C29" s="46" t="str">
        <f>Tables!K80</f>
        <v>Biotechnology solutions for animal feed (on-site/in-house)</v>
      </c>
      <c r="D29" s="46"/>
      <c r="E29" s="46"/>
      <c r="F29" s="46"/>
      <c r="G29" s="46"/>
      <c r="H29" s="46"/>
      <c r="I29" s="46"/>
      <c r="J29" s="46" t="str">
        <f>Tables!M80</f>
        <v xml:space="preserve"> </v>
      </c>
      <c r="L29" s="65"/>
      <c r="M29" s="65"/>
      <c r="N29" s="65"/>
      <c r="O29" s="65"/>
      <c r="P29" s="65"/>
      <c r="Q29" s="65"/>
      <c r="R29" s="65"/>
      <c r="S29" s="65"/>
    </row>
    <row r="30" spans="2:19" s="25" customFormat="1" ht="27.6" customHeight="1" x14ac:dyDescent="0.25">
      <c r="B30" s="63"/>
      <c r="C30" s="46" t="str">
        <f>Tables!K81</f>
        <v xml:space="preserve">Use in pet food or treats - contract third party </v>
      </c>
      <c r="D30" s="46"/>
      <c r="E30" s="46"/>
      <c r="F30" s="46"/>
      <c r="G30" s="46"/>
      <c r="H30" s="46"/>
      <c r="I30" s="46"/>
      <c r="J30" s="46" t="str">
        <f>Tables!M81</f>
        <v xml:space="preserve"> </v>
      </c>
      <c r="L30" s="65"/>
      <c r="M30" s="65"/>
      <c r="N30" s="65"/>
      <c r="O30" s="65"/>
      <c r="P30" s="65"/>
      <c r="Q30" s="65"/>
      <c r="R30" s="65"/>
      <c r="S30" s="65"/>
    </row>
    <row r="31" spans="2:19" s="25" customFormat="1" ht="27.6" customHeight="1" x14ac:dyDescent="0.25">
      <c r="B31" s="60" t="s">
        <v>68</v>
      </c>
      <c r="C31" s="46" t="str">
        <f>Tables!K82</f>
        <v>Extracting compounds of interest (e.g. fibre, pectin, protein, antioxidants) - contract manufacture into wholesale market</v>
      </c>
      <c r="D31" s="46"/>
      <c r="E31" s="46"/>
      <c r="F31" s="46"/>
      <c r="G31" s="46"/>
      <c r="H31" s="46"/>
      <c r="I31" s="46"/>
      <c r="J31" s="46" t="str">
        <f>Tables!M82</f>
        <v xml:space="preserve"> </v>
      </c>
    </row>
    <row r="32" spans="2:19" s="25" customFormat="1" ht="27.6" customHeight="1" x14ac:dyDescent="0.25">
      <c r="B32" s="61"/>
      <c r="C32" s="46" t="str">
        <f>Tables!K83</f>
        <v>Extracting compounds of interest (e.g. fibre, pectin, protein, antioxidants) - self-manufacture into wholesale market</v>
      </c>
      <c r="D32" s="46"/>
      <c r="E32" s="46"/>
      <c r="F32" s="46"/>
      <c r="G32" s="46"/>
      <c r="H32" s="46"/>
      <c r="I32" s="46"/>
      <c r="J32" s="46" t="str">
        <f>Tables!M83</f>
        <v xml:space="preserve"> </v>
      </c>
    </row>
    <row r="33" spans="2:17" s="25" customFormat="1" ht="27.6" customHeight="1" x14ac:dyDescent="0.25">
      <c r="B33" s="61"/>
      <c r="C33" s="46" t="str">
        <f>Tables!K84</f>
        <v>Extracting compounds of interest (e.g. fibre, pectin, protein, antioxidants) - contract manufacture into retail market</v>
      </c>
      <c r="D33" s="46"/>
      <c r="E33" s="46"/>
      <c r="F33" s="46"/>
      <c r="G33" s="46"/>
      <c r="H33" s="46"/>
      <c r="I33" s="46"/>
      <c r="J33" s="46" t="str">
        <f>Tables!M84</f>
        <v xml:space="preserve"> </v>
      </c>
    </row>
    <row r="34" spans="2:17" s="25" customFormat="1" ht="27.6" customHeight="1" x14ac:dyDescent="0.25">
      <c r="B34" s="61"/>
      <c r="C34" s="46" t="str">
        <f>Tables!K85</f>
        <v>Extracting compounds of interest (e.g. fibre, pectin, protein, antioxidants) - self-manufacture into retail market</v>
      </c>
      <c r="D34" s="46"/>
      <c r="E34" s="46"/>
      <c r="F34" s="46"/>
      <c r="G34" s="46"/>
      <c r="H34" s="46"/>
      <c r="I34" s="46"/>
      <c r="J34" s="46" t="str">
        <f>Tables!M85</f>
        <v xml:space="preserve"> </v>
      </c>
    </row>
    <row r="35" spans="2:17" s="25" customFormat="1" ht="27.6" customHeight="1" x14ac:dyDescent="0.25">
      <c r="B35" s="61"/>
      <c r="C35" s="46" t="str">
        <f>Tables!K86</f>
        <v>Conversion to cosmetic, pharmaceutical or nutraceutical products - contract manufacture into B2B wholesale markets</v>
      </c>
      <c r="D35" s="46"/>
      <c r="E35" s="46"/>
      <c r="F35" s="46"/>
      <c r="G35" s="46"/>
      <c r="H35" s="46"/>
      <c r="I35" s="46"/>
      <c r="J35" s="46" t="str">
        <f>Tables!M86</f>
        <v xml:space="preserve"> </v>
      </c>
      <c r="N35" s="66" t="s">
        <v>99</v>
      </c>
      <c r="O35" s="67"/>
      <c r="P35" s="67"/>
      <c r="Q35" s="67"/>
    </row>
    <row r="36" spans="2:17" s="25" customFormat="1" ht="27.6" customHeight="1" x14ac:dyDescent="0.25">
      <c r="B36" s="61"/>
      <c r="C36" s="46" t="str">
        <f>Tables!K87</f>
        <v>Conversion to cosmetic, pharmaceutical or nutraceutical products - self-manufacture into B2B wholesale markets</v>
      </c>
      <c r="D36" s="46"/>
      <c r="E36" s="46"/>
      <c r="F36" s="46"/>
      <c r="G36" s="46"/>
      <c r="H36" s="46"/>
      <c r="I36" s="46"/>
      <c r="J36" s="46" t="str">
        <f>Tables!M87</f>
        <v xml:space="preserve"> </v>
      </c>
      <c r="N36" s="66"/>
      <c r="O36" s="67"/>
      <c r="P36" s="67"/>
      <c r="Q36" s="67"/>
    </row>
    <row r="37" spans="2:17" s="25" customFormat="1" ht="27.6" customHeight="1" x14ac:dyDescent="0.25">
      <c r="B37" s="61"/>
      <c r="C37" s="46" t="str">
        <f>Tables!K88</f>
        <v>Conversion to cosmetic, pharmaceutical or nutraceutical products - contract manufacture into retail market</v>
      </c>
      <c r="D37" s="46"/>
      <c r="E37" s="46"/>
      <c r="F37" s="46"/>
      <c r="G37" s="46"/>
      <c r="H37" s="46"/>
      <c r="I37" s="46"/>
      <c r="J37" s="46" t="str">
        <f>Tables!M88</f>
        <v xml:space="preserve"> </v>
      </c>
      <c r="N37" s="66"/>
      <c r="O37" s="67"/>
      <c r="P37" s="67"/>
      <c r="Q37" s="67"/>
    </row>
    <row r="38" spans="2:17" s="25" customFormat="1" ht="27.6" customHeight="1" x14ac:dyDescent="0.25">
      <c r="B38" s="61"/>
      <c r="C38" s="46" t="str">
        <f>Tables!K89</f>
        <v>Conversion to cosmetic, pharmaceutical or nutraceutical products - self-manufacture into retail market</v>
      </c>
      <c r="D38" s="46"/>
      <c r="E38" s="46"/>
      <c r="F38" s="46"/>
      <c r="G38" s="46"/>
      <c r="H38" s="46"/>
      <c r="I38" s="46"/>
      <c r="J38" s="46" t="str">
        <f>Tables!M89</f>
        <v xml:space="preserve"> </v>
      </c>
      <c r="N38" s="66"/>
      <c r="O38" s="67"/>
      <c r="P38" s="67"/>
      <c r="Q38" s="67"/>
    </row>
    <row r="39" spans="2:17" s="25" customFormat="1" ht="27.6" customHeight="1" x14ac:dyDescent="0.25">
      <c r="B39" s="63"/>
      <c r="C39" s="46" t="str">
        <f>Tables!K90</f>
        <v>Industrial uses (e.g. processing for bio-fuels, packaging, bio-materials etc.)</v>
      </c>
      <c r="D39" s="46"/>
      <c r="E39" s="46"/>
      <c r="F39" s="46"/>
      <c r="G39" s="46"/>
      <c r="H39" s="46"/>
      <c r="I39" s="46"/>
      <c r="J39" s="46" t="str">
        <f>Tables!M90</f>
        <v xml:space="preserve"> </v>
      </c>
      <c r="N39" s="66"/>
      <c r="O39" s="67"/>
      <c r="P39" s="67"/>
      <c r="Q39" s="67"/>
    </row>
    <row r="40" spans="2:17" s="25" customFormat="1" ht="27.6" customHeight="1" x14ac:dyDescent="0.25">
      <c r="B40" s="60" t="s">
        <v>69</v>
      </c>
      <c r="C40" s="46" t="str">
        <f>Tables!K91</f>
        <v>Biochar (on-site or in-house)</v>
      </c>
      <c r="D40" s="46"/>
      <c r="E40" s="46"/>
      <c r="F40" s="46"/>
      <c r="G40" s="46"/>
      <c r="H40" s="46"/>
      <c r="I40" s="46"/>
      <c r="J40" s="46" t="str">
        <f>Tables!M91</f>
        <v xml:space="preserve"> </v>
      </c>
    </row>
    <row r="41" spans="2:17" s="25" customFormat="1" ht="36" customHeight="1" x14ac:dyDescent="0.25">
      <c r="B41" s="61"/>
      <c r="C41" s="46" t="str">
        <f>Tables!K92</f>
        <v xml:space="preserve">Incineration or anaerobic digestion for energy recovery </v>
      </c>
      <c r="D41" s="46"/>
      <c r="E41" s="46"/>
      <c r="F41" s="46"/>
      <c r="G41" s="46"/>
      <c r="H41" s="46"/>
      <c r="I41" s="46"/>
      <c r="J41" s="46" t="str">
        <f>Tables!M92</f>
        <v xml:space="preserve"> </v>
      </c>
    </row>
    <row r="42" spans="2:17" ht="15" customHeight="1" x14ac:dyDescent="0.25"/>
    <row r="44" spans="2:17" ht="18.75" x14ac:dyDescent="0.3">
      <c r="B44" s="41" t="s">
        <v>112</v>
      </c>
    </row>
    <row r="45" spans="2:17" ht="6.6" customHeight="1" thickBot="1" x14ac:dyDescent="0.3"/>
    <row r="46" spans="2:17" x14ac:dyDescent="0.25">
      <c r="B46" s="48"/>
      <c r="C46" s="4"/>
      <c r="D46" s="4"/>
      <c r="E46" s="4"/>
      <c r="F46" s="4"/>
      <c r="G46" s="4"/>
      <c r="H46" s="4"/>
      <c r="I46" s="4"/>
      <c r="J46" s="5"/>
    </row>
    <row r="47" spans="2:17" x14ac:dyDescent="0.25">
      <c r="B47" s="49"/>
      <c r="C47" s="6"/>
      <c r="D47" s="6"/>
      <c r="E47" s="6"/>
      <c r="F47" s="6"/>
      <c r="G47" s="6"/>
      <c r="H47" s="6"/>
      <c r="I47" s="6"/>
      <c r="J47" s="7"/>
    </row>
    <row r="48" spans="2:17" x14ac:dyDescent="0.25">
      <c r="B48" s="49"/>
      <c r="C48" s="6"/>
      <c r="D48" s="6"/>
      <c r="E48" s="6"/>
      <c r="F48" s="6"/>
      <c r="G48" s="6"/>
      <c r="H48" s="6"/>
      <c r="I48" s="6"/>
      <c r="J48" s="7"/>
    </row>
    <row r="49" spans="2:10" x14ac:dyDescent="0.25">
      <c r="B49" s="49"/>
      <c r="C49" s="6"/>
      <c r="D49" s="6"/>
      <c r="E49" s="6"/>
      <c r="F49" s="6"/>
      <c r="G49" s="6"/>
      <c r="H49" s="6"/>
      <c r="I49" s="6"/>
      <c r="J49" s="7"/>
    </row>
    <row r="50" spans="2:10" x14ac:dyDescent="0.25">
      <c r="B50" s="49"/>
      <c r="C50" s="6"/>
      <c r="D50" s="6"/>
      <c r="E50" s="6"/>
      <c r="F50" s="6"/>
      <c r="G50" s="6"/>
      <c r="H50" s="6"/>
      <c r="I50" s="6"/>
      <c r="J50" s="7"/>
    </row>
    <row r="51" spans="2:10" ht="15.75" thickBot="1" x14ac:dyDescent="0.3">
      <c r="B51" s="50"/>
      <c r="C51" s="8"/>
      <c r="D51" s="8"/>
      <c r="E51" s="8"/>
      <c r="F51" s="8"/>
      <c r="G51" s="8"/>
      <c r="H51" s="8"/>
      <c r="I51" s="8"/>
      <c r="J51" s="9"/>
    </row>
  </sheetData>
  <sheetProtection algorithmName="SHA-512" hashValue="XAi0x8ugX781JQoaC+XhYPpivQufUi2iAC2LG7eEVcv9uTH+7PEh1kvOED8ZEPH/05aCwremlwPF2milqIodyA==" saltValue="wRNNPQB8qcItYHo0k7mIBg==" spinCount="100000" sheet="1" objects="1" scenarios="1"/>
  <mergeCells count="7">
    <mergeCell ref="B40:B41"/>
    <mergeCell ref="B18:B25"/>
    <mergeCell ref="B31:B39"/>
    <mergeCell ref="B26:B30"/>
    <mergeCell ref="L17:S17"/>
    <mergeCell ref="L18:S30"/>
    <mergeCell ref="N35:Q39"/>
  </mergeCells>
  <conditionalFormatting sqref="J18:J41">
    <cfRule type="containsText" dxfId="1" priority="1" operator="containsText" text="Achievable">
      <formula>NOT(ISERROR(SEARCH("Achievable",J18)))</formula>
    </cfRule>
    <cfRule type="containsText" dxfId="0" priority="2" operator="containsText" text="Ready to begin R&amp;D process">
      <formula>NOT(ISERROR(SEARCH("Ready to begin R&amp;D process",J18)))</formula>
    </cfRule>
  </conditionalFormatting>
  <hyperlinks>
    <hyperlink ref="N35:Q39" location="Survey!Print_Area" display="Go back to survey" xr:uid="{8363F9B6-D61D-4037-87B1-DFC640D1AAFF}"/>
  </hyperlinks>
  <pageMargins left="0.7" right="0.7" top="0.75" bottom="0.75" header="0.3" footer="0.3"/>
  <pageSetup paperSize="9" scale="40" orientation="landscape" r:id="rId1"/>
  <headerFooter>
    <oddHeader>&amp;C&amp;"Aptos"&amp;12&amp;KFF0000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508AB-F3F6-4960-BAAB-33C9C344B64C}">
  <dimension ref="A2:P115"/>
  <sheetViews>
    <sheetView topLeftCell="D68" zoomScale="59" zoomScaleNormal="90" workbookViewId="0">
      <selection activeCell="O94" sqref="O94"/>
    </sheetView>
  </sheetViews>
  <sheetFormatPr defaultColWidth="8.85546875" defaultRowHeight="15" x14ac:dyDescent="0.25"/>
  <cols>
    <col min="1" max="1" width="23.85546875" style="20" customWidth="1"/>
    <col min="2" max="5" width="15" style="20" customWidth="1"/>
    <col min="6" max="6" width="54.42578125" style="20" bestFit="1" customWidth="1"/>
    <col min="7" max="10" width="12.85546875" style="20" customWidth="1"/>
    <col min="11" max="11" width="59.42578125" style="20" customWidth="1"/>
    <col min="12" max="15" width="12.85546875" style="20" customWidth="1"/>
    <col min="16" max="16" width="12.42578125" style="20" customWidth="1"/>
    <col min="17" max="16384" width="8.85546875" style="20"/>
  </cols>
  <sheetData>
    <row r="2" spans="3:12" s="18" customFormat="1" ht="24" x14ac:dyDescent="0.4">
      <c r="C2" s="17" t="s">
        <v>3</v>
      </c>
    </row>
    <row r="3" spans="3:12" ht="24" x14ac:dyDescent="0.4">
      <c r="C3" s="19"/>
    </row>
    <row r="4" spans="3:12" x14ac:dyDescent="0.25">
      <c r="H4" s="21" t="s">
        <v>53</v>
      </c>
      <c r="K4" s="36" t="s">
        <v>92</v>
      </c>
      <c r="L4" s="37">
        <f>Survey!F14</f>
        <v>0</v>
      </c>
    </row>
    <row r="5" spans="3:12" x14ac:dyDescent="0.25">
      <c r="C5" s="20">
        <v>1</v>
      </c>
      <c r="D5" s="20" t="s">
        <v>4</v>
      </c>
      <c r="F5" s="20" t="s">
        <v>64</v>
      </c>
      <c r="H5" s="22">
        <v>1</v>
      </c>
      <c r="K5" s="36" t="s">
        <v>93</v>
      </c>
      <c r="L5" s="38">
        <f t="shared" ref="L5:L13" si="0">IF(answer1=F5,H5,0)</f>
        <v>0</v>
      </c>
    </row>
    <row r="6" spans="3:12" x14ac:dyDescent="0.25">
      <c r="F6" s="20" t="s">
        <v>65</v>
      </c>
      <c r="H6" s="22">
        <v>1</v>
      </c>
      <c r="L6" s="38">
        <f t="shared" si="0"/>
        <v>0</v>
      </c>
    </row>
    <row r="7" spans="3:12" x14ac:dyDescent="0.25">
      <c r="F7" s="20" t="s">
        <v>5</v>
      </c>
      <c r="H7" s="22">
        <v>1</v>
      </c>
      <c r="L7" s="38">
        <f t="shared" si="0"/>
        <v>0</v>
      </c>
    </row>
    <row r="8" spans="3:12" x14ac:dyDescent="0.25">
      <c r="F8" s="20" t="s">
        <v>6</v>
      </c>
      <c r="H8" s="22">
        <v>1</v>
      </c>
      <c r="L8" s="38">
        <f t="shared" si="0"/>
        <v>0</v>
      </c>
    </row>
    <row r="9" spans="3:12" x14ac:dyDescent="0.25">
      <c r="F9" s="20" t="s">
        <v>33</v>
      </c>
      <c r="H9" s="22">
        <v>2</v>
      </c>
      <c r="L9" s="38">
        <f t="shared" si="0"/>
        <v>0</v>
      </c>
    </row>
    <row r="10" spans="3:12" x14ac:dyDescent="0.25">
      <c r="F10" s="20" t="s">
        <v>7</v>
      </c>
      <c r="H10" s="22">
        <v>1</v>
      </c>
      <c r="L10" s="38">
        <f t="shared" si="0"/>
        <v>0</v>
      </c>
    </row>
    <row r="11" spans="3:12" x14ac:dyDescent="0.25">
      <c r="F11" s="20" t="s">
        <v>9</v>
      </c>
      <c r="H11" s="22">
        <v>2</v>
      </c>
      <c r="L11" s="38">
        <f t="shared" si="0"/>
        <v>0</v>
      </c>
    </row>
    <row r="12" spans="3:12" x14ac:dyDescent="0.25">
      <c r="F12" s="20" t="s">
        <v>8</v>
      </c>
      <c r="H12" s="22">
        <v>2</v>
      </c>
      <c r="L12" s="38">
        <f t="shared" si="0"/>
        <v>0</v>
      </c>
    </row>
    <row r="13" spans="3:12" x14ac:dyDescent="0.25">
      <c r="F13" s="20" t="s">
        <v>74</v>
      </c>
      <c r="H13" s="22">
        <v>3</v>
      </c>
      <c r="L13" s="38">
        <f t="shared" si="0"/>
        <v>0</v>
      </c>
    </row>
    <row r="14" spans="3:12" x14ac:dyDescent="0.25">
      <c r="H14" s="22"/>
      <c r="L14" s="38"/>
    </row>
    <row r="15" spans="3:12" x14ac:dyDescent="0.25">
      <c r="C15" s="20">
        <v>2</v>
      </c>
      <c r="D15" s="6" t="s">
        <v>78</v>
      </c>
      <c r="H15" s="22"/>
      <c r="K15" s="36" t="s">
        <v>92</v>
      </c>
      <c r="L15" s="37">
        <f>Survey!G19</f>
        <v>0</v>
      </c>
    </row>
    <row r="16" spans="3:12" x14ac:dyDescent="0.25">
      <c r="D16" s="6" t="s">
        <v>79</v>
      </c>
      <c r="H16" s="22"/>
      <c r="L16" s="38"/>
    </row>
    <row r="17" spans="3:12" x14ac:dyDescent="0.25">
      <c r="D17" s="6" t="s">
        <v>80</v>
      </c>
      <c r="H17" s="22"/>
      <c r="L17" s="38"/>
    </row>
    <row r="18" spans="3:12" x14ac:dyDescent="0.25">
      <c r="D18" s="27"/>
      <c r="F18" s="20" t="s">
        <v>37</v>
      </c>
      <c r="H18" s="22">
        <v>0</v>
      </c>
      <c r="K18" s="36" t="s">
        <v>93</v>
      </c>
      <c r="L18" s="38">
        <f>IF(answer2=F18,H18,0)</f>
        <v>0</v>
      </c>
    </row>
    <row r="19" spans="3:12" x14ac:dyDescent="0.25">
      <c r="F19" s="20" t="s">
        <v>38</v>
      </c>
      <c r="H19" s="22">
        <v>0</v>
      </c>
      <c r="L19" s="38">
        <f>IF(answer2=F19,H19,0)</f>
        <v>0</v>
      </c>
    </row>
    <row r="20" spans="3:12" x14ac:dyDescent="0.25">
      <c r="H20" s="22"/>
      <c r="L20" s="38"/>
    </row>
    <row r="21" spans="3:12" x14ac:dyDescent="0.25">
      <c r="C21" s="20">
        <v>3</v>
      </c>
      <c r="D21" s="20" t="s">
        <v>10</v>
      </c>
      <c r="H21" s="22"/>
      <c r="K21" s="36" t="s">
        <v>92</v>
      </c>
      <c r="L21" s="37">
        <f>Survey!G22</f>
        <v>0</v>
      </c>
    </row>
    <row r="22" spans="3:12" x14ac:dyDescent="0.25">
      <c r="F22" s="20" t="s">
        <v>11</v>
      </c>
      <c r="H22" s="22">
        <v>3</v>
      </c>
      <c r="K22" s="36" t="s">
        <v>93</v>
      </c>
      <c r="L22" s="38">
        <f>IF(answer3=F22,H22,0)</f>
        <v>0</v>
      </c>
    </row>
    <row r="23" spans="3:12" x14ac:dyDescent="0.25">
      <c r="F23" s="20" t="s">
        <v>12</v>
      </c>
      <c r="H23" s="22">
        <v>1</v>
      </c>
      <c r="L23" s="38">
        <f>IF(answer3=F23,H23,0)</f>
        <v>0</v>
      </c>
    </row>
    <row r="24" spans="3:12" x14ac:dyDescent="0.25">
      <c r="F24" s="20" t="s">
        <v>13</v>
      </c>
      <c r="H24" s="22">
        <v>0</v>
      </c>
      <c r="L24" s="38">
        <f>IF(answer3=F24,H24,0)</f>
        <v>0</v>
      </c>
    </row>
    <row r="25" spans="3:12" x14ac:dyDescent="0.25">
      <c r="F25" s="20" t="s">
        <v>14</v>
      </c>
      <c r="H25" s="22">
        <v>0</v>
      </c>
      <c r="L25" s="38">
        <f>IF(answer3=F25,H25,0)</f>
        <v>0</v>
      </c>
    </row>
    <row r="26" spans="3:12" x14ac:dyDescent="0.25">
      <c r="H26" s="22"/>
      <c r="L26" s="38"/>
    </row>
    <row r="27" spans="3:12" x14ac:dyDescent="0.25">
      <c r="C27" s="20">
        <v>4</v>
      </c>
      <c r="D27" s="20" t="s">
        <v>88</v>
      </c>
      <c r="H27" s="22"/>
      <c r="K27" s="36" t="s">
        <v>92</v>
      </c>
      <c r="L27" s="37">
        <f>Survey!G26</f>
        <v>0</v>
      </c>
    </row>
    <row r="28" spans="3:12" x14ac:dyDescent="0.25">
      <c r="D28" s="20" t="s">
        <v>89</v>
      </c>
      <c r="H28" s="22"/>
      <c r="L28" s="38"/>
    </row>
    <row r="29" spans="3:12" x14ac:dyDescent="0.25">
      <c r="F29" s="20" t="s">
        <v>11</v>
      </c>
      <c r="H29" s="22">
        <v>3</v>
      </c>
      <c r="K29" s="36" t="s">
        <v>93</v>
      </c>
      <c r="L29" s="38">
        <f>IF(answer4=F29,H29,0)</f>
        <v>0</v>
      </c>
    </row>
    <row r="30" spans="3:12" x14ac:dyDescent="0.25">
      <c r="F30" s="20" t="s">
        <v>12</v>
      </c>
      <c r="H30" s="22">
        <v>1</v>
      </c>
      <c r="L30" s="38">
        <f>IF(answer4=F30,H30,0)</f>
        <v>0</v>
      </c>
    </row>
    <row r="31" spans="3:12" x14ac:dyDescent="0.25">
      <c r="F31" s="20" t="s">
        <v>13</v>
      </c>
      <c r="H31" s="22">
        <v>0</v>
      </c>
      <c r="L31" s="38">
        <f>IF(answer4=F31,H31,0)</f>
        <v>0</v>
      </c>
    </row>
    <row r="32" spans="3:12" x14ac:dyDescent="0.25">
      <c r="F32" s="20" t="s">
        <v>14</v>
      </c>
      <c r="H32" s="22">
        <v>0</v>
      </c>
      <c r="L32" s="38">
        <f>IF(answer4=F32,H32,0)</f>
        <v>0</v>
      </c>
    </row>
    <row r="33" spans="3:12" x14ac:dyDescent="0.25">
      <c r="H33" s="22"/>
      <c r="L33" s="38"/>
    </row>
    <row r="34" spans="3:12" x14ac:dyDescent="0.25">
      <c r="C34" s="20">
        <v>5</v>
      </c>
      <c r="D34" s="20" t="s">
        <v>27</v>
      </c>
      <c r="H34" s="22"/>
      <c r="K34" s="36" t="s">
        <v>92</v>
      </c>
      <c r="L34" s="37">
        <f>Survey!G30</f>
        <v>0</v>
      </c>
    </row>
    <row r="35" spans="3:12" x14ac:dyDescent="0.25">
      <c r="D35" s="20" t="s">
        <v>15</v>
      </c>
      <c r="H35" s="22"/>
      <c r="L35" s="38"/>
    </row>
    <row r="36" spans="3:12" x14ac:dyDescent="0.25">
      <c r="F36" s="20" t="s">
        <v>16</v>
      </c>
      <c r="H36" s="22">
        <v>0</v>
      </c>
      <c r="K36" s="36" t="s">
        <v>93</v>
      </c>
      <c r="L36" s="38">
        <f t="shared" ref="L36:L43" si="1">IF(answer5=F36,H36,0)</f>
        <v>0</v>
      </c>
    </row>
    <row r="37" spans="3:12" x14ac:dyDescent="0.25">
      <c r="F37" s="20" t="s">
        <v>17</v>
      </c>
      <c r="H37" s="22">
        <v>0</v>
      </c>
      <c r="L37" s="38">
        <f t="shared" si="1"/>
        <v>0</v>
      </c>
    </row>
    <row r="38" spans="3:12" x14ac:dyDescent="0.25">
      <c r="F38" s="20" t="s">
        <v>18</v>
      </c>
      <c r="H38" s="22">
        <v>1</v>
      </c>
      <c r="L38" s="38">
        <f t="shared" si="1"/>
        <v>0</v>
      </c>
    </row>
    <row r="39" spans="3:12" x14ac:dyDescent="0.25">
      <c r="F39" s="20" t="s">
        <v>19</v>
      </c>
      <c r="H39" s="22">
        <v>2</v>
      </c>
      <c r="L39" s="38">
        <f t="shared" si="1"/>
        <v>0</v>
      </c>
    </row>
    <row r="40" spans="3:12" x14ac:dyDescent="0.25">
      <c r="F40" s="20" t="s">
        <v>127</v>
      </c>
      <c r="H40" s="22">
        <v>3</v>
      </c>
      <c r="L40" s="38">
        <f t="shared" si="1"/>
        <v>0</v>
      </c>
    </row>
    <row r="41" spans="3:12" x14ac:dyDescent="0.25">
      <c r="F41" s="20" t="s">
        <v>128</v>
      </c>
      <c r="H41" s="22">
        <v>4</v>
      </c>
      <c r="L41" s="38"/>
    </row>
    <row r="42" spans="3:12" x14ac:dyDescent="0.25">
      <c r="F42" s="20" t="s">
        <v>28</v>
      </c>
      <c r="H42" s="22">
        <v>5</v>
      </c>
      <c r="L42" s="38">
        <f t="shared" si="1"/>
        <v>0</v>
      </c>
    </row>
    <row r="43" spans="3:12" x14ac:dyDescent="0.25">
      <c r="F43" s="20" t="s">
        <v>13</v>
      </c>
      <c r="H43" s="22">
        <v>0</v>
      </c>
      <c r="L43" s="38">
        <f t="shared" si="1"/>
        <v>0</v>
      </c>
    </row>
    <row r="44" spans="3:12" x14ac:dyDescent="0.25">
      <c r="H44" s="22"/>
      <c r="L44" s="38"/>
    </row>
    <row r="45" spans="3:12" x14ac:dyDescent="0.25">
      <c r="C45" s="20">
        <v>6</v>
      </c>
      <c r="D45" s="20" t="s">
        <v>20</v>
      </c>
      <c r="H45" s="22"/>
      <c r="K45" s="36" t="s">
        <v>92</v>
      </c>
      <c r="L45" s="37">
        <f>Survey!G35</f>
        <v>0</v>
      </c>
    </row>
    <row r="46" spans="3:12" x14ac:dyDescent="0.25">
      <c r="D46" s="20" t="s">
        <v>21</v>
      </c>
      <c r="H46" s="22"/>
      <c r="L46" s="38"/>
    </row>
    <row r="47" spans="3:12" x14ac:dyDescent="0.25">
      <c r="D47" s="20" t="s">
        <v>26</v>
      </c>
      <c r="H47" s="22"/>
      <c r="L47" s="38"/>
    </row>
    <row r="48" spans="3:12" x14ac:dyDescent="0.25">
      <c r="F48" s="23" t="s">
        <v>22</v>
      </c>
      <c r="H48" s="22">
        <v>0</v>
      </c>
      <c r="K48" s="36" t="s">
        <v>93</v>
      </c>
      <c r="L48" s="38">
        <f>IF(answer6=F48,H48,0)</f>
        <v>0</v>
      </c>
    </row>
    <row r="49" spans="3:14" x14ac:dyDescent="0.25">
      <c r="F49" s="20" t="s">
        <v>23</v>
      </c>
      <c r="H49" s="22">
        <v>1</v>
      </c>
      <c r="L49" s="38">
        <f>IF(answer6=F49,H49,0)</f>
        <v>0</v>
      </c>
    </row>
    <row r="50" spans="3:14" x14ac:dyDescent="0.25">
      <c r="F50" s="20" t="s">
        <v>24</v>
      </c>
      <c r="H50" s="22">
        <v>2</v>
      </c>
      <c r="L50" s="38">
        <f>IF(answer6=F50,H50,0)</f>
        <v>0</v>
      </c>
    </row>
    <row r="51" spans="3:14" x14ac:dyDescent="0.25">
      <c r="F51" s="20" t="s">
        <v>25</v>
      </c>
      <c r="H51" s="22">
        <v>3</v>
      </c>
      <c r="L51" s="38">
        <f>IF(answer6=F51,H51,0)</f>
        <v>0</v>
      </c>
    </row>
    <row r="52" spans="3:14" x14ac:dyDescent="0.25">
      <c r="F52" s="20" t="s">
        <v>13</v>
      </c>
      <c r="H52" s="22">
        <v>0</v>
      </c>
      <c r="L52" s="38">
        <f>IF(answer6=F52,H52,0)</f>
        <v>0</v>
      </c>
    </row>
    <row r="53" spans="3:14" x14ac:dyDescent="0.25">
      <c r="H53" s="22"/>
      <c r="L53" s="38"/>
    </row>
    <row r="54" spans="3:14" x14ac:dyDescent="0.25">
      <c r="C54" s="20">
        <v>7</v>
      </c>
      <c r="D54" s="20" t="s">
        <v>29</v>
      </c>
      <c r="H54" s="22"/>
      <c r="K54" s="36" t="s">
        <v>92</v>
      </c>
      <c r="L54" s="37">
        <f>Survey!G39</f>
        <v>0</v>
      </c>
    </row>
    <row r="55" spans="3:14" x14ac:dyDescent="0.25">
      <c r="D55" s="20" t="s">
        <v>30</v>
      </c>
      <c r="H55" s="22"/>
      <c r="L55" s="38"/>
    </row>
    <row r="56" spans="3:14" x14ac:dyDescent="0.25">
      <c r="F56" s="20" t="s">
        <v>51</v>
      </c>
      <c r="H56" s="22">
        <v>3</v>
      </c>
      <c r="K56" s="36" t="s">
        <v>93</v>
      </c>
      <c r="L56" s="38">
        <f>IF(answer7=F56,H56,0)</f>
        <v>0</v>
      </c>
    </row>
    <row r="57" spans="3:14" x14ac:dyDescent="0.25">
      <c r="F57" s="20" t="s">
        <v>52</v>
      </c>
      <c r="H57" s="22">
        <v>2</v>
      </c>
      <c r="L57" s="38">
        <f>IF(answer7=F57,H57,0)</f>
        <v>0</v>
      </c>
    </row>
    <row r="58" spans="3:14" x14ac:dyDescent="0.25">
      <c r="F58" s="20" t="s">
        <v>12</v>
      </c>
      <c r="H58" s="22">
        <v>1</v>
      </c>
      <c r="L58" s="38">
        <f>IF(answer7=F58,H58,0)</f>
        <v>0</v>
      </c>
    </row>
    <row r="59" spans="3:14" x14ac:dyDescent="0.25">
      <c r="F59" s="20" t="s">
        <v>13</v>
      </c>
      <c r="H59" s="22">
        <v>0</v>
      </c>
      <c r="L59" s="38">
        <f>IF(answer7=F59,H59,0)</f>
        <v>0</v>
      </c>
    </row>
    <row r="60" spans="3:14" x14ac:dyDescent="0.25">
      <c r="H60" s="22"/>
      <c r="L60" s="38"/>
    </row>
    <row r="61" spans="3:14" x14ac:dyDescent="0.25">
      <c r="C61" s="20">
        <v>8</v>
      </c>
      <c r="D61" s="20" t="s">
        <v>31</v>
      </c>
      <c r="H61" s="22"/>
      <c r="K61" s="36" t="s">
        <v>92</v>
      </c>
      <c r="L61" s="37">
        <f>Survey!G42</f>
        <v>0</v>
      </c>
    </row>
    <row r="62" spans="3:14" x14ac:dyDescent="0.25">
      <c r="F62" s="20" t="s">
        <v>32</v>
      </c>
      <c r="H62" s="22">
        <v>2</v>
      </c>
      <c r="K62" s="36" t="s">
        <v>93</v>
      </c>
      <c r="L62" s="38">
        <f>IF(answer8=F62,H62,0)</f>
        <v>0</v>
      </c>
      <c r="N62" s="20" t="s">
        <v>130</v>
      </c>
    </row>
    <row r="63" spans="3:14" x14ac:dyDescent="0.25">
      <c r="F63" s="20" t="s">
        <v>12</v>
      </c>
      <c r="H63" s="22">
        <v>1</v>
      </c>
      <c r="L63" s="38">
        <f>IF(answer8=F63,H63,0)</f>
        <v>0</v>
      </c>
      <c r="N63" s="20" t="s">
        <v>98</v>
      </c>
    </row>
    <row r="64" spans="3:14" x14ac:dyDescent="0.25">
      <c r="F64" s="20" t="s">
        <v>13</v>
      </c>
      <c r="H64" s="22">
        <v>0</v>
      </c>
      <c r="L64" s="38">
        <f>IF(answer8=F64,H64,0)</f>
        <v>0</v>
      </c>
      <c r="N64" s="20" t="s">
        <v>131</v>
      </c>
    </row>
    <row r="65" spans="7:16" x14ac:dyDescent="0.25">
      <c r="L65" s="38"/>
    </row>
    <row r="66" spans="7:16" x14ac:dyDescent="0.25">
      <c r="K66" s="36" t="s">
        <v>94</v>
      </c>
      <c r="L66" s="37">
        <f>SUM(L4:L64)</f>
        <v>0</v>
      </c>
    </row>
    <row r="68" spans="7:16" ht="75" x14ac:dyDescent="0.25">
      <c r="G68" s="30" t="s">
        <v>75</v>
      </c>
      <c r="H68" s="31" t="s">
        <v>76</v>
      </c>
      <c r="I68" s="28"/>
      <c r="J68" s="32" t="s">
        <v>77</v>
      </c>
      <c r="K68" s="20" t="s">
        <v>54</v>
      </c>
      <c r="M68" s="35" t="s">
        <v>93</v>
      </c>
      <c r="P68" s="35" t="s">
        <v>97</v>
      </c>
    </row>
    <row r="69" spans="7:16" ht="15.75" x14ac:dyDescent="0.25">
      <c r="G69" s="33">
        <f>H69-1</f>
        <v>4</v>
      </c>
      <c r="H69" s="34">
        <f>SUM(H5,H19,H25,H32,H36,H49,H57,H63)</f>
        <v>5</v>
      </c>
      <c r="I69" s="29">
        <f t="shared" ref="I69:I92" si="2">J69-1</f>
        <v>6</v>
      </c>
      <c r="J69" s="22">
        <f>SUM(H5,H18,H25,H32,H36,H50,H56,H63)</f>
        <v>7</v>
      </c>
      <c r="K69" s="26" t="s">
        <v>59</v>
      </c>
      <c r="M69" s="38" t="str" cm="1">
        <f t="array" ref="M69">_xlfn.IFS(score=0," ",score&lt;=G69,notready,score=H69,achievable,score&lt;=I69,achievable,score&gt;=J69,ready)</f>
        <v xml:space="preserve"> </v>
      </c>
      <c r="P69" s="20" t="str" cm="1">
        <f t="array" ref="P69">_xlfn.IFS(answer8=0," ",answer8=F62,N62,answer8=F63,N63,answer8=F64,N64)</f>
        <v xml:space="preserve"> </v>
      </c>
    </row>
    <row r="70" spans="7:16" ht="15.75" x14ac:dyDescent="0.25">
      <c r="G70" s="33">
        <f t="shared" ref="G70:G92" si="3">H70-1</f>
        <v>6</v>
      </c>
      <c r="H70" s="34">
        <f>SUM(H5,H19,H25,H30,H38,H49,H57,H63)</f>
        <v>7</v>
      </c>
      <c r="I70" s="29">
        <f t="shared" si="2"/>
        <v>10</v>
      </c>
      <c r="J70" s="22">
        <f>SUM(H5,H19,H25,H29,H38,H50,H56,H63)</f>
        <v>11</v>
      </c>
      <c r="K70" s="26" t="s">
        <v>61</v>
      </c>
      <c r="M70" s="38" t="str" cm="1">
        <f t="array" ref="M70">_xlfn.IFS(score=0," ",score&lt;=G70,notready,score=H70,achievable,score&lt;=I70,achievable,score&gt;=J70,ready)</f>
        <v xml:space="preserve"> </v>
      </c>
    </row>
    <row r="71" spans="7:16" ht="15.75" x14ac:dyDescent="0.25">
      <c r="G71" s="33">
        <f t="shared" si="3"/>
        <v>5</v>
      </c>
      <c r="H71" s="34">
        <f>SUM(H5,H19,H25,H30,H38,H49,H58,H63)</f>
        <v>6</v>
      </c>
      <c r="I71" s="29">
        <f t="shared" si="2"/>
        <v>9</v>
      </c>
      <c r="J71" s="22">
        <f>SUM(H5,H19,H25,H29,H39,H49,H57,H63)</f>
        <v>10</v>
      </c>
      <c r="K71" s="26" t="s">
        <v>60</v>
      </c>
      <c r="M71" s="38" t="str" cm="1">
        <f t="array" ref="M71">_xlfn.IFS(score=0," ",score&lt;=G71,notready,score=H71,achievable,score&lt;=I71,achievable,score&gt;=J71,ready)</f>
        <v xml:space="preserve"> </v>
      </c>
    </row>
    <row r="72" spans="7:16" ht="15.75" x14ac:dyDescent="0.25">
      <c r="G72" s="33">
        <f t="shared" si="3"/>
        <v>3</v>
      </c>
      <c r="H72" s="34">
        <f>SUM(H5,H19,H25,H30,H37,H48,H57,H64)</f>
        <v>4</v>
      </c>
      <c r="I72" s="29">
        <f t="shared" si="2"/>
        <v>8</v>
      </c>
      <c r="J72" s="22">
        <f>SUM(H5,H19,H25,H30,H38,H50,H56,H63)</f>
        <v>9</v>
      </c>
      <c r="K72" s="26" t="s">
        <v>62</v>
      </c>
      <c r="M72" s="38" t="str" cm="1">
        <f t="array" ref="M72">_xlfn.IFS(score=0," ",score&lt;=G72,notready,score=H72,achievable,score&lt;=I72,achievable,score&gt;=J72,ready)</f>
        <v xml:space="preserve"> </v>
      </c>
    </row>
    <row r="73" spans="7:16" ht="15.75" x14ac:dyDescent="0.25">
      <c r="G73" s="33">
        <f t="shared" si="3"/>
        <v>9</v>
      </c>
      <c r="H73" s="34">
        <f>SUM(H5,H18,H22,H30,H38,H49,H57,H63)</f>
        <v>10</v>
      </c>
      <c r="I73" s="29">
        <f t="shared" si="2"/>
        <v>14</v>
      </c>
      <c r="J73" s="22">
        <f>SUM(H5,H18,H22,H30,H39,H51,H56,H62)</f>
        <v>15</v>
      </c>
      <c r="K73" s="26" t="s">
        <v>123</v>
      </c>
      <c r="M73" s="38" t="str" cm="1">
        <f t="array" ref="M73">_xlfn.IFS(score=0," ",score&lt;=G73,notready,score=H73,achievable,score&lt;=I73,achievable,score&gt;=J73,ready)</f>
        <v xml:space="preserve"> </v>
      </c>
    </row>
    <row r="74" spans="7:16" ht="15.75" x14ac:dyDescent="0.25">
      <c r="G74" s="33">
        <f t="shared" si="3"/>
        <v>13</v>
      </c>
      <c r="H74" s="34">
        <f>SUM(H5,H18,H22,H29,H39,H50,H57,H63)</f>
        <v>14</v>
      </c>
      <c r="I74" s="29">
        <f t="shared" si="2"/>
        <v>17</v>
      </c>
      <c r="J74" s="22">
        <f>SUM(H5,H18,H22,H29,H40,H51,H56,H62)</f>
        <v>18</v>
      </c>
      <c r="K74" s="26" t="s">
        <v>124</v>
      </c>
      <c r="M74" s="38" t="str" cm="1">
        <f t="array" ref="M74">_xlfn.IFS(score=0," ",score&lt;=G74,notready,score=H74,achievable,score&lt;=I74,achievable,score&gt;=J74,ready)</f>
        <v xml:space="preserve"> </v>
      </c>
    </row>
    <row r="75" spans="7:16" ht="15.75" x14ac:dyDescent="0.25">
      <c r="G75" s="33">
        <f t="shared" si="3"/>
        <v>9</v>
      </c>
      <c r="H75" s="34">
        <f>SUM(H5,H18,H23,H30,H39,H50,H57,H63)</f>
        <v>10</v>
      </c>
      <c r="I75" s="29">
        <f t="shared" si="2"/>
        <v>15</v>
      </c>
      <c r="J75" s="22">
        <f>SUM(H5,H18,H22,H30,H40,H51,H56,H62)</f>
        <v>16</v>
      </c>
      <c r="K75" s="26" t="s">
        <v>125</v>
      </c>
      <c r="M75" s="38" t="str" cm="1">
        <f t="array" ref="M75">_xlfn.IFS(score=0," ",score&lt;=G75,notready,score=H75,achievable,score&lt;=I75,achievable,score&gt;=J75,ready)</f>
        <v xml:space="preserve"> </v>
      </c>
    </row>
    <row r="76" spans="7:16" ht="15.75" x14ac:dyDescent="0.25">
      <c r="G76" s="33">
        <f t="shared" si="3"/>
        <v>13</v>
      </c>
      <c r="H76" s="34">
        <f>SUM(H6,H18,H23,H29,H40,H50,H57,H62)</f>
        <v>14</v>
      </c>
      <c r="I76" s="29">
        <f t="shared" si="2"/>
        <v>17</v>
      </c>
      <c r="J76" s="22">
        <f>SUM(H9,H18,H22,H30,H41,H51,H56,H62,)</f>
        <v>18</v>
      </c>
      <c r="K76" s="26" t="s">
        <v>126</v>
      </c>
      <c r="M76" s="38" t="str" cm="1">
        <f t="array" ref="M76">_xlfn.IFS(score=0," ",score&lt;=G76,notready,score=H76,achievable,score&lt;=I76,achievable,score&gt;=J76,ready)</f>
        <v xml:space="preserve"> </v>
      </c>
    </row>
    <row r="77" spans="7:16" ht="15.75" x14ac:dyDescent="0.25">
      <c r="G77" s="33">
        <f t="shared" si="3"/>
        <v>6</v>
      </c>
      <c r="H77" s="34">
        <f>SUM(H5,H18,H24,H30,H38,H49,H57,H63)</f>
        <v>7</v>
      </c>
      <c r="I77" s="29">
        <f t="shared" si="2"/>
        <v>11</v>
      </c>
      <c r="J77" s="22">
        <f>SUM(H5,H18,H22,H30,H39,H50,H57,H63)</f>
        <v>12</v>
      </c>
      <c r="K77" s="26" t="s">
        <v>63</v>
      </c>
      <c r="M77" s="38" t="str" cm="1">
        <f t="array" ref="M77">_xlfn.IFS(score=0," ",score&lt;=G77,notready,score=H77,achievable,score&lt;=I77,achievable,score&gt;=J77,ready)</f>
        <v xml:space="preserve"> </v>
      </c>
    </row>
    <row r="78" spans="7:16" ht="15.75" x14ac:dyDescent="0.25">
      <c r="G78" s="33">
        <f t="shared" si="3"/>
        <v>8</v>
      </c>
      <c r="H78" s="34">
        <f>SUM(H5,H19,H25,H29,H38,H49,H57,H63)</f>
        <v>9</v>
      </c>
      <c r="I78" s="29">
        <f t="shared" si="2"/>
        <v>11</v>
      </c>
      <c r="J78" s="22">
        <f>SUM(H5,H19,H25,H29,H40,H50,H57,H63)</f>
        <v>12</v>
      </c>
      <c r="K78" s="26" t="s">
        <v>82</v>
      </c>
      <c r="M78" s="38" t="str" cm="1">
        <f t="array" ref="M78">_xlfn.IFS(score=0," ",score&lt;=G78,notready,score=H78,achievable,score&lt;=I78,achievable,score&gt;=J78,ready)</f>
        <v xml:space="preserve"> </v>
      </c>
    </row>
    <row r="79" spans="7:16" ht="15.75" x14ac:dyDescent="0.25">
      <c r="G79" s="33">
        <f t="shared" si="3"/>
        <v>5</v>
      </c>
      <c r="H79" s="34">
        <f>SUM(H5,H19,H25,H30,H38,H48,H57,H63)</f>
        <v>6</v>
      </c>
      <c r="I79" s="29">
        <f t="shared" si="2"/>
        <v>11</v>
      </c>
      <c r="J79" s="22">
        <f>SUM(H5,H19,H25,H29,H39,H50,H56,H63)</f>
        <v>12</v>
      </c>
      <c r="K79" s="26" t="s">
        <v>83</v>
      </c>
      <c r="M79" s="38" t="str" cm="1">
        <f t="array" ref="M79">_xlfn.IFS(score=0," ",score&lt;=G79,notready,score=H79,achievable,score&lt;=I79,achievable,score&gt;=J79,ready)</f>
        <v xml:space="preserve"> </v>
      </c>
    </row>
    <row r="80" spans="7:16" ht="15.75" x14ac:dyDescent="0.25">
      <c r="G80" s="33">
        <f t="shared" si="3"/>
        <v>7</v>
      </c>
      <c r="H80" s="34">
        <f>SUM(H5,H19,H24,H29,H38,H49,H58,H63)</f>
        <v>8</v>
      </c>
      <c r="I80" s="29">
        <f t="shared" si="2"/>
        <v>15</v>
      </c>
      <c r="J80" s="22">
        <f>SUM(H5,H18,H22,H29,H39,H50,H56,H62)</f>
        <v>16</v>
      </c>
      <c r="K80" s="26" t="s">
        <v>81</v>
      </c>
      <c r="M80" s="38" t="str" cm="1">
        <f t="array" ref="M80">_xlfn.IFS(score=0," ",score&lt;=G80,notready,score=H80,achievable,score&lt;=I80,achievable,score&gt;=J80,ready)</f>
        <v xml:space="preserve"> </v>
      </c>
    </row>
    <row r="81" spans="1:16" ht="15.75" x14ac:dyDescent="0.25">
      <c r="G81" s="33">
        <f t="shared" ref="G81" si="4">H81-1</f>
        <v>7</v>
      </c>
      <c r="H81" s="34">
        <f>SUM(H5,H18,H23,H30,H39,H48,H57,H63)</f>
        <v>8</v>
      </c>
      <c r="I81" s="29">
        <f t="shared" si="2"/>
        <v>10</v>
      </c>
      <c r="J81" s="22">
        <f>SUM(H5,H18,H22,H30,H39,H49,H57,H63)</f>
        <v>11</v>
      </c>
      <c r="K81" s="26" t="s">
        <v>86</v>
      </c>
      <c r="M81" s="38" t="str" cm="1">
        <f t="array" ref="M81">_xlfn.IFS(score=0," ",score&lt;=G81,notready,score=H81,achievable,score&lt;=I81,achievable,score&gt;=J81,ready)</f>
        <v xml:space="preserve"> </v>
      </c>
    </row>
    <row r="82" spans="1:16" ht="15.75" x14ac:dyDescent="0.25">
      <c r="G82" s="33">
        <f t="shared" si="3"/>
        <v>12</v>
      </c>
      <c r="H82" s="34">
        <f>SUM(H5,H18,H22,H30,H40,H50,H57,H63)</f>
        <v>13</v>
      </c>
      <c r="I82" s="29">
        <f t="shared" si="2"/>
        <v>18</v>
      </c>
      <c r="J82" s="22">
        <f>SUM(H5,H18,H22,H29,H41,H51,H56,H62)</f>
        <v>19</v>
      </c>
      <c r="K82" s="58" t="s">
        <v>115</v>
      </c>
      <c r="M82" s="38" t="str" cm="1">
        <f t="array" ref="M82">_xlfn.IFS(score=0," ",score&lt;=G82,notready,score=H82,achievable,score&lt;=I82,achievable,score&gt;=J82,ready)</f>
        <v xml:space="preserve"> </v>
      </c>
    </row>
    <row r="83" spans="1:16" ht="15.75" x14ac:dyDescent="0.25">
      <c r="G83" s="33">
        <f t="shared" si="3"/>
        <v>17</v>
      </c>
      <c r="H83" s="34">
        <f>SUM(H9,H18,H22,H29,H41,H50,H57,H62)</f>
        <v>18</v>
      </c>
      <c r="I83" s="29">
        <f t="shared" si="2"/>
        <v>20</v>
      </c>
      <c r="J83" s="22">
        <f>SUM(H9,H18,H22,H29,H42,H51,H56,H62)</f>
        <v>21</v>
      </c>
      <c r="K83" s="58" t="s">
        <v>116</v>
      </c>
      <c r="M83" s="38" t="str" cm="1">
        <f t="array" ref="M83">_xlfn.IFS(score=0," ",score&lt;=G83,notready,score=H83,achievable,score&lt;=I83,achievable,score&gt;=J83,ready)</f>
        <v xml:space="preserve"> </v>
      </c>
    </row>
    <row r="84" spans="1:16" ht="15.75" x14ac:dyDescent="0.25">
      <c r="G84" s="33">
        <f t="shared" si="3"/>
        <v>13</v>
      </c>
      <c r="H84" s="34">
        <f>SUM(H5,H18,H22,H30,H40,H50,H57,H62)</f>
        <v>14</v>
      </c>
      <c r="I84" s="29">
        <f t="shared" si="2"/>
        <v>18</v>
      </c>
      <c r="J84" s="22">
        <f>SUM(H5,H18,H22,H29,H41,H51,H56,H62)</f>
        <v>19</v>
      </c>
      <c r="K84" s="58" t="s">
        <v>117</v>
      </c>
      <c r="M84" s="38" t="str" cm="1">
        <f t="array" ref="M84">_xlfn.IFS(score=0," ",score&lt;=G84,notready,score=H84,achievable,score&lt;=I84,achievable,score&gt;=J84,ready)</f>
        <v xml:space="preserve"> </v>
      </c>
    </row>
    <row r="85" spans="1:16" ht="15.75" x14ac:dyDescent="0.25">
      <c r="G85" s="33">
        <f t="shared" si="3"/>
        <v>18</v>
      </c>
      <c r="H85" s="34">
        <f>SUM(H9,H18,H22,H29,H42,H50,H57,H62)</f>
        <v>19</v>
      </c>
      <c r="I85" s="29">
        <f t="shared" si="2"/>
        <v>20</v>
      </c>
      <c r="J85" s="22">
        <f>SUM(H9,H18,H22,H29,H42,H51,H56,H62)</f>
        <v>21</v>
      </c>
      <c r="K85" s="58" t="s">
        <v>118</v>
      </c>
      <c r="M85" s="38" t="str" cm="1">
        <f t="array" ref="M85">_xlfn.IFS(score=0," ",score&lt;=G85,notready,score=H85,achievable,score&lt;=I85,achievable,score&gt;=J85,ready)</f>
        <v xml:space="preserve"> </v>
      </c>
    </row>
    <row r="86" spans="1:16" ht="15.75" x14ac:dyDescent="0.25">
      <c r="G86" s="33">
        <f t="shared" si="3"/>
        <v>12</v>
      </c>
      <c r="H86" s="34">
        <f>SUM(H5,H18,H22,H30,H40,H50,H57,H63)</f>
        <v>13</v>
      </c>
      <c r="I86" s="29">
        <f t="shared" si="2"/>
        <v>18</v>
      </c>
      <c r="J86" s="22">
        <f>SUM(H5,H18,H22,H29,H41,H51,H56,H62)</f>
        <v>19</v>
      </c>
      <c r="K86" s="58" t="s">
        <v>121</v>
      </c>
      <c r="M86" s="38" t="str" cm="1">
        <f t="array" ref="M86">_xlfn.IFS(score=0," ",score&lt;=G86,notready,score=H86,achievable,score&lt;=I86,achievable,score&gt;=J86,ready)</f>
        <v xml:space="preserve"> </v>
      </c>
    </row>
    <row r="87" spans="1:16" ht="15.75" x14ac:dyDescent="0.25">
      <c r="G87" s="33">
        <f t="shared" si="3"/>
        <v>17</v>
      </c>
      <c r="H87" s="34">
        <f>SUM(H9,H18,H22,H29,H41,H50,H57,H62)</f>
        <v>18</v>
      </c>
      <c r="I87" s="29">
        <f t="shared" si="2"/>
        <v>20</v>
      </c>
      <c r="J87" s="22">
        <f>SUM(H9,H18,H22,H29,H42,H51,H56,H62)</f>
        <v>21</v>
      </c>
      <c r="K87" s="58" t="s">
        <v>122</v>
      </c>
      <c r="M87" s="38" t="str" cm="1">
        <f t="array" ref="M87">_xlfn.IFS(score=0," ",score&lt;=G87,notready,score=H87,achievable,score&lt;=I87,achievable,score&gt;=J87,ready)</f>
        <v xml:space="preserve"> </v>
      </c>
    </row>
    <row r="88" spans="1:16" ht="15.75" x14ac:dyDescent="0.25">
      <c r="G88" s="33">
        <f t="shared" si="3"/>
        <v>13</v>
      </c>
      <c r="H88" s="34">
        <f>SUM(H5,H18,H22,H30,H40,H50,H57,H62)</f>
        <v>14</v>
      </c>
      <c r="I88" s="29">
        <f t="shared" si="2"/>
        <v>18</v>
      </c>
      <c r="J88" s="22">
        <f>SUM(H5,H18,H22,H29,H41,H51,H56,H62)</f>
        <v>19</v>
      </c>
      <c r="K88" s="58" t="s">
        <v>119</v>
      </c>
      <c r="M88" s="38" t="str" cm="1">
        <f t="array" ref="M88">_xlfn.IFS(score=0," ",score&lt;=G88,notready,score=H88,achievable,score&lt;=I88,achievable,score&gt;=J88,ready)</f>
        <v xml:space="preserve"> </v>
      </c>
    </row>
    <row r="89" spans="1:16" ht="15.75" x14ac:dyDescent="0.25">
      <c r="G89" s="33">
        <f t="shared" si="3"/>
        <v>18</v>
      </c>
      <c r="H89" s="34">
        <f>SUM(H9,H18,H22,H29,H42,H50,H57,H62)</f>
        <v>19</v>
      </c>
      <c r="I89" s="29">
        <f t="shared" si="2"/>
        <v>20</v>
      </c>
      <c r="J89" s="22">
        <f>SUM(H9,H18,H22,H29,H42,H51,H56,H62)</f>
        <v>21</v>
      </c>
      <c r="K89" s="58" t="s">
        <v>120</v>
      </c>
      <c r="M89" s="38" t="str" cm="1">
        <f t="array" ref="M89">_xlfn.IFS(score=0," ",score&lt;=G89,notready,score=H89,achievable,score&lt;=I89,achievable,score&gt;=J89,ready)</f>
        <v xml:space="preserve"> </v>
      </c>
    </row>
    <row r="90" spans="1:16" ht="15.75" x14ac:dyDescent="0.25">
      <c r="G90" s="33">
        <f t="shared" si="3"/>
        <v>8</v>
      </c>
      <c r="H90" s="34">
        <f>SUM(H5,H18,H24,H30,H38,H49,H57,H57,H63)</f>
        <v>9</v>
      </c>
      <c r="I90" s="29">
        <f t="shared" si="2"/>
        <v>15</v>
      </c>
      <c r="J90" s="22">
        <f>SUM(H5,H18,H22,H29,H40,H50,H57,H62)</f>
        <v>16</v>
      </c>
      <c r="K90" s="26" t="s">
        <v>66</v>
      </c>
      <c r="M90" s="38" t="str" cm="1">
        <f t="array" ref="M90">_xlfn.IFS(score=0," ",score&lt;=G90,notready,score=H90,achievable,score&lt;=I90,achievable,score&gt;=J90,ready)</f>
        <v xml:space="preserve"> </v>
      </c>
    </row>
    <row r="91" spans="1:16" ht="15.75" x14ac:dyDescent="0.25">
      <c r="G91" s="33">
        <f t="shared" si="3"/>
        <v>12</v>
      </c>
      <c r="H91" s="34">
        <f>SUM(H5,H19,H25,H29,H42,H49,H57,H63)</f>
        <v>13</v>
      </c>
      <c r="I91" s="29">
        <f t="shared" si="2"/>
        <v>16</v>
      </c>
      <c r="J91" s="22">
        <f>SUM(H5,H19,H25,H29,H42,H51,H56,H62)</f>
        <v>17</v>
      </c>
      <c r="K91" s="26" t="s">
        <v>71</v>
      </c>
      <c r="M91" s="38" t="str" cm="1">
        <f t="array" ref="M91">_xlfn.IFS(score=0," ",score&lt;=G91,notready,score=H91,achievable,score&lt;=I91,achievable,score&gt;=J91,ready)</f>
        <v xml:space="preserve"> </v>
      </c>
    </row>
    <row r="92" spans="1:16" ht="15.75" x14ac:dyDescent="0.25">
      <c r="G92" s="33">
        <f t="shared" si="3"/>
        <v>7</v>
      </c>
      <c r="H92" s="34">
        <f>SUM(H5,H19,H25,H30,H39,H49,H57,H63)</f>
        <v>8</v>
      </c>
      <c r="I92" s="29">
        <f t="shared" si="2"/>
        <v>12</v>
      </c>
      <c r="J92" s="22">
        <f>SUM(H5,H19,H25,H29,H40,H50,H56,H63)</f>
        <v>13</v>
      </c>
      <c r="K92" s="26" t="s">
        <v>72</v>
      </c>
      <c r="M92" s="38" t="str" cm="1">
        <f t="array" ref="M92">_xlfn.IFS(score=0," ",score&lt;=G92,notready,score=H92,achievable,score&lt;=I92,achievable,score&gt;=J92,ready)</f>
        <v xml:space="preserve"> </v>
      </c>
    </row>
    <row r="95" spans="1:16" s="38" customFormat="1" ht="15.75" x14ac:dyDescent="0.25">
      <c r="A95" s="38" t="s">
        <v>95</v>
      </c>
      <c r="B95" s="39" t="s">
        <v>59</v>
      </c>
      <c r="C95" s="39" t="s">
        <v>61</v>
      </c>
      <c r="D95" s="39" t="s">
        <v>60</v>
      </c>
      <c r="E95" s="39" t="s">
        <v>62</v>
      </c>
      <c r="F95" s="39" t="s">
        <v>85</v>
      </c>
      <c r="G95" s="39" t="s">
        <v>63</v>
      </c>
      <c r="H95" s="39" t="s">
        <v>82</v>
      </c>
      <c r="I95" s="39" t="s">
        <v>83</v>
      </c>
      <c r="J95" s="39" t="s">
        <v>81</v>
      </c>
      <c r="K95" s="39" t="s">
        <v>86</v>
      </c>
      <c r="L95" s="39" t="s">
        <v>84</v>
      </c>
      <c r="M95" s="39" t="s">
        <v>87</v>
      </c>
      <c r="N95" s="39" t="s">
        <v>66</v>
      </c>
      <c r="O95" s="39" t="s">
        <v>71</v>
      </c>
      <c r="P95" s="39" t="s">
        <v>72</v>
      </c>
    </row>
    <row r="96" spans="1:16" ht="15.75" x14ac:dyDescent="0.25">
      <c r="A96" s="26">
        <v>1</v>
      </c>
      <c r="B96" s="20" t="e" vm="1">
        <f>_xleta.IF</f>
        <v>#VALUE!</v>
      </c>
    </row>
    <row r="97" spans="1:1" ht="15.75" x14ac:dyDescent="0.25">
      <c r="A97" s="26">
        <v>2</v>
      </c>
    </row>
    <row r="98" spans="1:1" ht="15.75" x14ac:dyDescent="0.25">
      <c r="A98" s="26">
        <v>3</v>
      </c>
    </row>
    <row r="99" spans="1:1" ht="15.75" x14ac:dyDescent="0.25">
      <c r="A99" s="26">
        <v>4</v>
      </c>
    </row>
    <row r="100" spans="1:1" ht="15.75" x14ac:dyDescent="0.25">
      <c r="A100" s="26">
        <v>5</v>
      </c>
    </row>
    <row r="101" spans="1:1" ht="15.75" x14ac:dyDescent="0.25">
      <c r="A101" s="26">
        <v>6</v>
      </c>
    </row>
    <row r="102" spans="1:1" ht="15.75" x14ac:dyDescent="0.25">
      <c r="A102" s="26">
        <v>7</v>
      </c>
    </row>
    <row r="103" spans="1:1" ht="15.75" x14ac:dyDescent="0.25">
      <c r="A103" s="26">
        <v>8</v>
      </c>
    </row>
    <row r="104" spans="1:1" ht="15.75" x14ac:dyDescent="0.25">
      <c r="A104" s="26">
        <v>9</v>
      </c>
    </row>
    <row r="105" spans="1:1" ht="15.75" x14ac:dyDescent="0.25">
      <c r="A105" s="26">
        <v>10</v>
      </c>
    </row>
    <row r="106" spans="1:1" ht="15.75" x14ac:dyDescent="0.25">
      <c r="A106" s="26">
        <v>11</v>
      </c>
    </row>
    <row r="107" spans="1:1" ht="15.75" x14ac:dyDescent="0.25">
      <c r="A107" s="26">
        <v>12</v>
      </c>
    </row>
    <row r="108" spans="1:1" ht="15.75" x14ac:dyDescent="0.25">
      <c r="A108" s="26">
        <v>13</v>
      </c>
    </row>
    <row r="109" spans="1:1" ht="15.75" x14ac:dyDescent="0.25">
      <c r="A109" s="26">
        <v>14</v>
      </c>
    </row>
    <row r="110" spans="1:1" ht="15.75" x14ac:dyDescent="0.25">
      <c r="A110" s="26">
        <v>15</v>
      </c>
    </row>
    <row r="111" spans="1:1" x14ac:dyDescent="0.25">
      <c r="A111" s="40">
        <v>16</v>
      </c>
    </row>
    <row r="112" spans="1:1" x14ac:dyDescent="0.25">
      <c r="A112" s="40">
        <v>17</v>
      </c>
    </row>
    <row r="113" spans="1:1" x14ac:dyDescent="0.25">
      <c r="A113" s="40">
        <v>18</v>
      </c>
    </row>
    <row r="114" spans="1:1" x14ac:dyDescent="0.25">
      <c r="A114" s="40">
        <v>19</v>
      </c>
    </row>
    <row r="115" spans="1:1" x14ac:dyDescent="0.25">
      <c r="A115" s="40">
        <v>20</v>
      </c>
    </row>
  </sheetData>
  <pageMargins left="0.7" right="0.7" top="0.75" bottom="0.75" header="0.3" footer="0.3"/>
  <headerFooter>
    <oddHeader>&amp;C&amp;"Aptos"&amp;12&amp;KFF0000 OFFICIAL&amp;1#_x000D_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14</vt:i4>
      </vt:variant>
    </vt:vector>
  </HeadingPairs>
  <TitlesOfParts>
    <vt:vector size="19" baseType="lpstr">
      <vt:lpstr>Attributions</vt:lpstr>
      <vt:lpstr>Intro</vt:lpstr>
      <vt:lpstr>Survey</vt:lpstr>
      <vt:lpstr>Results</vt:lpstr>
      <vt:lpstr>Tables</vt:lpstr>
      <vt:lpstr>achievable</vt:lpstr>
      <vt:lpstr>answer1</vt:lpstr>
      <vt:lpstr>answer2</vt:lpstr>
      <vt:lpstr>answer3</vt:lpstr>
      <vt:lpstr>answer4</vt:lpstr>
      <vt:lpstr>answer5</vt:lpstr>
      <vt:lpstr>answer6</vt:lpstr>
      <vt:lpstr>answer7</vt:lpstr>
      <vt:lpstr>answer8</vt:lpstr>
      <vt:lpstr>notready</vt:lpstr>
      <vt:lpstr>Results!Print_Area</vt:lpstr>
      <vt:lpstr>Survey!Print_Area</vt:lpstr>
      <vt:lpstr>ready</vt:lpstr>
      <vt:lpstr>score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Lynne Loo</dc:creator>
  <cp:lastModifiedBy>Ben Jones</cp:lastModifiedBy>
  <cp:lastPrinted>2026-06-24T23:19:39Z</cp:lastPrinted>
  <dcterms:created xsi:type="dcterms:W3CDTF">2025-12-30T04:07:41Z</dcterms:created>
  <dcterms:modified xsi:type="dcterms:W3CDTF">2026-09-15T02:10:01Z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bcf83ea-a86c-44db-b904-16489f29f74e_Enabled">
    <vt:lpwstr>true</vt:lpwstr>
  </property>
  <property fmtid="{D5CDD505-2E9C-101B-9397-08002B2CF9AE}" pid="3" name="MSIP_Label_8bcf83ea-a86c-44db-b904-16489f29f74e_SetDate">
    <vt:lpwstr>2026-09-15T02:10:01Z</vt:lpwstr>
  </property>
  <property fmtid="{D5CDD505-2E9C-101B-9397-08002B2CF9AE}" pid="4" name="MSIP_Label_8bcf83ea-a86c-44db-b904-16489f29f74e_Method">
    <vt:lpwstr>Standard</vt:lpwstr>
  </property>
  <property fmtid="{D5CDD505-2E9C-101B-9397-08002B2CF9AE}" pid="5" name="MSIP_Label_8bcf83ea-a86c-44db-b904-16489f29f74e_Name">
    <vt:lpwstr>EIM Info Class OFFICIAL</vt:lpwstr>
  </property>
  <property fmtid="{D5CDD505-2E9C-101B-9397-08002B2CF9AE}" pid="6" name="MSIP_Label_8bcf83ea-a86c-44db-b904-16489f29f74e_SiteId">
    <vt:lpwstr>7b5e7ee6-2d23-4b9a-abaa-a0beeed2548e</vt:lpwstr>
  </property>
  <property fmtid="{D5CDD505-2E9C-101B-9397-08002B2CF9AE}" pid="7" name="MSIP_Label_8bcf83ea-a86c-44db-b904-16489f29f74e_ActionId">
    <vt:lpwstr>7363a2ea-d295-43f2-887c-154eb13bab47</vt:lpwstr>
  </property>
  <property fmtid="{D5CDD505-2E9C-101B-9397-08002B2CF9AE}" pid="8" name="MSIP_Label_8bcf83ea-a86c-44db-b904-16489f29f74e_ContentBits">
    <vt:lpwstr>1</vt:lpwstr>
  </property>
  <property fmtid="{D5CDD505-2E9C-101B-9397-08002B2CF9AE}" pid="9" name="MSIP_Label_8bcf83ea-a86c-44db-b904-16489f29f74e_Tag">
    <vt:lpwstr>10, 3, 0, 1</vt:lpwstr>
  </property>
</Properties>
</file>